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defaultThemeVersion="124226"/>
  <mc:AlternateContent xmlns:mc="http://schemas.openxmlformats.org/markup-compatibility/2006">
    <mc:Choice Requires="x15">
      <x15ac:absPath xmlns:x15ac="http://schemas.microsoft.com/office/spreadsheetml/2010/11/ac" url="P:\Rental Production\L I H T C\2 MASTER Documents\Cost Certification\"/>
    </mc:Choice>
  </mc:AlternateContent>
  <xr:revisionPtr revIDLastSave="0" documentId="13_ncr:1_{04900F52-6F72-4217-94FE-DCE472ABDE22}" xr6:coauthVersionLast="47" xr6:coauthVersionMax="47" xr10:uidLastSave="{00000000-0000-0000-0000-000000000000}"/>
  <workbookProtection workbookAlgorithmName="SHA-512" workbookHashValue="Vqq6mTqmLzAy5GQe1NZnI+WQQf7zDfy3W1Aq4/CpV+IRKI/WxFr4FsUMNod7scQxkPNl3fbQUiFPEtBFDZ/mCQ==" workbookSaltValue="tbpqldgwlXSzXfC7MwWAkQ==" workbookSpinCount="100000" lockStructure="1"/>
  <bookViews>
    <workbookView xWindow="-19335" yWindow="-16320" windowWidth="29040" windowHeight="15840" tabRatio="910" activeTab="1" xr2:uid="{00000000-000D-0000-FFFF-FFFF00000000}"/>
  </bookViews>
  <sheets>
    <sheet name="Instructions" sheetId="1" r:id="rId1"/>
    <sheet name="Cost Certification 3335" sheetId="2" r:id="rId2"/>
    <sheet name="Itemized Cost Detail 3335-A" sheetId="3" r:id="rId3"/>
    <sheet name="Applicable Fraction 3335-B" sheetId="4" r:id="rId4"/>
    <sheet name="Qualified Basis 3335-C" sheetId="5" r:id="rId5"/>
    <sheet name="Allocated Credit 3335-CS " sheetId="6" r:id="rId6"/>
    <sheet name="Contact Information 3335-D" sheetId="7" r:id="rId7"/>
    <sheet name="Owner's Certification 3335-E" sheetId="8" r:id="rId8"/>
    <sheet name="MHDC 3341 - Sources" sheetId="9" r:id="rId9"/>
    <sheet name="3350 GAP Sheet" sheetId="14" r:id="rId10"/>
    <sheet name="Sheet3" sheetId="11" state="hidden" r:id="rId11"/>
    <sheet name="GAP" sheetId="12" state="hidden" r:id="rId12"/>
    <sheet name="Sheet2" sheetId="13" state="hidden" r:id="rId13"/>
  </sheets>
  <definedNames>
    <definedName name="_1_1_OF_17">#REF!</definedName>
    <definedName name="_10_2_OF_17">#REF!</definedName>
    <definedName name="_11_2013">#REF!</definedName>
    <definedName name="_12_2013A">#REF!</definedName>
    <definedName name="_13_3_OF_17">#REF!</definedName>
    <definedName name="_14_4_OF_17">#REF!</definedName>
    <definedName name="_15_5_OF_17">#REF!</definedName>
    <definedName name="_16_6_OF_17">#REF!</definedName>
    <definedName name="_17_7_OF_17">#REF!</definedName>
    <definedName name="_18_8_OF_17">#REF!</definedName>
    <definedName name="_19_9_OF_17">#REF!</definedName>
    <definedName name="_2_10_OF_17">#REF!</definedName>
    <definedName name="_3_11_OF_17">#REF!</definedName>
    <definedName name="_4_12_OF_17">#REF!</definedName>
    <definedName name="_5_13_OF_17">#REF!</definedName>
    <definedName name="_6_14_OF_17">#REF!</definedName>
    <definedName name="_7_15_OF_17">#REF!</definedName>
    <definedName name="_8_16_OF_17">#REF!</definedName>
    <definedName name="_9_17_OF_17">#REF!</definedName>
    <definedName name="AMP">0</definedName>
    <definedName name="Months">Sheet2!$F$2:$F$13</definedName>
    <definedName name="_xlnm.Print_Area" localSheetId="9">'3350 GAP Sheet'!$A$1:$AG$71</definedName>
    <definedName name="_xlnm.Print_Area" localSheetId="3">'Applicable Fraction 3335-B'!$B$1:$BV$61</definedName>
    <definedName name="_xlnm.Print_Area" localSheetId="1">'Cost Certification 3335'!$A$2:$P$230</definedName>
    <definedName name="_xlnm.Print_Area" localSheetId="11">GAP!$A$1:$I$90</definedName>
    <definedName name="_xlnm.Print_Area" localSheetId="0">Instructions!$A$1:$L$35</definedName>
    <definedName name="_xlnm.Print_Area" localSheetId="8">'MHDC 3341 - Sources'!$A$1:$AN$128</definedName>
    <definedName name="_xlnm.Print_Area" localSheetId="7">'Owner''s Certification 3335-E'!$B$1:$M$33</definedName>
    <definedName name="_xlnm.Print_Area" localSheetId="4">'Qualified Basis 3335-C'!$B$1:$V$72</definedName>
    <definedName name="_xlnm.Print_Titles" localSheetId="1">'Cost Certification 3335'!$4:$8</definedName>
    <definedName name="_xlnm.Print_Titles" localSheetId="2">'Itemized Cost Detail 3335-A'!$1:$7</definedName>
    <definedName name="_xlnm.Print_Titles" localSheetId="8">'MHDC 3341 - Sources'!$1:$4</definedName>
    <definedName name="Project_Type">Sheet2!$A$1:$A$4</definedName>
    <definedName name="Versions">Sheet2!$E$2:$E$7</definedName>
    <definedName name="YesNo">Sheet2!$D$2:$D$4</definedName>
    <definedName name="Z_FB69FFF1_34BD_45AF_976A_153282F1EF02_.wvu.Cols" localSheetId="5" hidden="1">'Allocated Credit 3335-CS '!$C:$H,'Allocated Credit 3335-CS '!$U:$W,'Allocated Credit 3335-CS '!$AB:$AF,'Allocated Credit 3335-CS '!$AT:$AV,'Allocated Credit 3335-CS '!$BA:$BE,'Allocated Credit 3335-CS '!$BR:$BT</definedName>
    <definedName name="Z_FB69FFF1_34BD_45AF_976A_153282F1EF02_.wvu.Cols" localSheetId="3" hidden="1">'Applicable Fraction 3335-B'!$BW:$CZ</definedName>
    <definedName name="Z_FB69FFF1_34BD_45AF_976A_153282F1EF02_.wvu.Cols" localSheetId="4" hidden="1">'Qualified Basis 3335-C'!$H:$H,'Qualified Basis 3335-C'!$O:$O,'Qualified Basis 3335-C'!$V:$V</definedName>
    <definedName name="Z_FB69FFF1_34BD_45AF_976A_153282F1EF02_.wvu.PrintArea" localSheetId="3" hidden="1">'Applicable Fraction 3335-B'!$B$1:$BV$61</definedName>
    <definedName name="Z_FB69FFF1_34BD_45AF_976A_153282F1EF02_.wvu.PrintArea" localSheetId="1" hidden="1">'Cost Certification 3335'!$A$2:$P$245</definedName>
    <definedName name="Z_FB69FFF1_34BD_45AF_976A_153282F1EF02_.wvu.PrintArea" localSheetId="11" hidden="1">GAP!$A$1:$I$90</definedName>
    <definedName name="Z_FB69FFF1_34BD_45AF_976A_153282F1EF02_.wvu.PrintArea" localSheetId="0" hidden="1">Instructions!$A$1:$L$33</definedName>
    <definedName name="Z_FB69FFF1_34BD_45AF_976A_153282F1EF02_.wvu.PrintArea" localSheetId="8" hidden="1">'MHDC 3341 - Sources'!$A$1:$AN$128</definedName>
    <definedName name="Z_FB69FFF1_34BD_45AF_976A_153282F1EF02_.wvu.PrintArea" localSheetId="7" hidden="1">'Owner''s Certification 3335-E'!$B$1:$K$34</definedName>
    <definedName name="Z_FB69FFF1_34BD_45AF_976A_153282F1EF02_.wvu.PrintArea" localSheetId="4" hidden="1">'Qualified Basis 3335-C'!$B$1:$V$72</definedName>
    <definedName name="Z_FB69FFF1_34BD_45AF_976A_153282F1EF02_.wvu.PrintTitles" localSheetId="1" hidden="1">'Cost Certification 3335'!$4:$6</definedName>
    <definedName name="Z_FB69FFF1_34BD_45AF_976A_153282F1EF02_.wvu.PrintTitles" localSheetId="2" hidden="1">'Itemized Cost Detail 3335-A'!$1:$7</definedName>
    <definedName name="Z_FB69FFF1_34BD_45AF_976A_153282F1EF02_.wvu.PrintTitles" localSheetId="8" hidden="1">'MHDC 3341 - Sources'!$1:$4</definedName>
    <definedName name="Z_FB69FFF1_34BD_45AF_976A_153282F1EF02_.wvu.Rows" localSheetId="4" hidden="1">'Qualified Basis 3335-C'!$13:$13</definedName>
  </definedNames>
  <calcPr calcId="191029"/>
  <customWorkbookViews>
    <customWorkbookView name="jschmidt - Personal View" guid="{FB69FFF1-34BD-45AF-976A-153282F1EF02}" mergeInterval="0" personalView="1" maximized="1" xWindow="1912" yWindow="-8" windowWidth="1936" windowHeight="1216" tabRatio="968"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18" i="9" l="1"/>
  <c r="AD105" i="9"/>
  <c r="AD106" i="9" l="1"/>
  <c r="AD108" i="9"/>
  <c r="J33" i="14"/>
  <c r="J29" i="14"/>
  <c r="J19" i="14"/>
  <c r="J17" i="14" l="1"/>
  <c r="AB27" i="14" l="1"/>
  <c r="AB25" i="14"/>
  <c r="AB23" i="14"/>
  <c r="AB21" i="14"/>
  <c r="AB11" i="14"/>
  <c r="B61" i="5" l="1"/>
  <c r="B62" i="5"/>
  <c r="B63" i="5"/>
  <c r="B64" i="5"/>
  <c r="B65" i="5"/>
  <c r="B66" i="5"/>
  <c r="B67" i="5"/>
  <c r="B68" i="5"/>
  <c r="B69" i="5"/>
  <c r="B70" i="5"/>
  <c r="B71" i="5"/>
  <c r="G7" i="8" l="1"/>
  <c r="L39" i="2" l="1"/>
  <c r="D39" i="2"/>
  <c r="AH4" i="9" l="1"/>
  <c r="L4" i="8"/>
  <c r="AJ4" i="7"/>
  <c r="BO4" i="6"/>
  <c r="R4" i="5"/>
  <c r="BE4" i="4"/>
  <c r="H3" i="3"/>
  <c r="AB17" i="14" l="1"/>
  <c r="AB15" i="14" l="1"/>
  <c r="AA31" i="14"/>
  <c r="X31" i="14"/>
  <c r="J53" i="14"/>
  <c r="J43" i="14"/>
  <c r="J45" i="14" s="1"/>
  <c r="J31" i="14" l="1"/>
  <c r="J35" i="14" s="1"/>
  <c r="J57" i="14" s="1"/>
  <c r="J15" i="14"/>
  <c r="J21" i="14" s="1"/>
  <c r="AC4" i="14"/>
  <c r="W4" i="14"/>
  <c r="M4" i="14"/>
  <c r="B4" i="14"/>
  <c r="J55" i="14"/>
  <c r="J47" i="14" l="1"/>
  <c r="J49" i="14" s="1"/>
  <c r="J59" i="14"/>
  <c r="J4" i="8"/>
  <c r="Z4" i="9"/>
  <c r="J7" i="8" l="1"/>
  <c r="Y61" i="9" l="1"/>
  <c r="N207" i="2" l="1"/>
  <c r="B4" i="8" l="1"/>
  <c r="G4" i="8"/>
  <c r="AB4" i="7"/>
  <c r="AY4" i="6"/>
  <c r="AO4" i="6"/>
  <c r="L4" i="5"/>
  <c r="G3" i="3"/>
  <c r="AO4" i="4"/>
  <c r="AC122" i="9" l="1"/>
  <c r="AB53" i="14" s="1"/>
  <c r="J141" i="2" l="1"/>
  <c r="J130" i="2" l="1"/>
  <c r="AC124" i="9" l="1"/>
  <c r="AB57" i="14" s="1"/>
  <c r="AC123" i="9"/>
  <c r="AB55" i="14" s="1"/>
  <c r="AB59" i="14" s="1"/>
  <c r="AC121" i="9"/>
  <c r="AB45" i="14" s="1"/>
  <c r="Y16" i="9"/>
  <c r="Y35" i="9"/>
  <c r="AB39" i="14" s="1"/>
  <c r="Y21" i="9"/>
  <c r="Y43" i="9"/>
  <c r="AC119" i="9" s="1"/>
  <c r="AB41" i="14" s="1"/>
  <c r="Y48" i="9"/>
  <c r="AC120" i="9" s="1"/>
  <c r="AB43" i="14" s="1"/>
  <c r="AB47" i="14" l="1"/>
  <c r="AB61" i="14" s="1"/>
  <c r="J70" i="14" s="1"/>
  <c r="AC126" i="9"/>
  <c r="S4" i="9"/>
  <c r="B4" i="9"/>
  <c r="J190" i="2" l="1"/>
  <c r="D25" i="11" l="1"/>
  <c r="D50" i="11"/>
  <c r="D51" i="11" s="1"/>
  <c r="H80" i="11" s="1"/>
  <c r="D45" i="11"/>
  <c r="D83" i="11"/>
  <c r="H79" i="11"/>
  <c r="D40" i="11"/>
  <c r="H78" i="11"/>
  <c r="H77" i="11"/>
  <c r="D34" i="11"/>
  <c r="D30" i="11"/>
  <c r="D29" i="11"/>
  <c r="D46" i="11" s="1"/>
  <c r="D47" i="11" s="1"/>
  <c r="D66" i="11"/>
  <c r="D75" i="11" s="1"/>
  <c r="D76" i="11" s="1"/>
  <c r="G19" i="11"/>
  <c r="D19" i="11"/>
  <c r="D41" i="11" s="1"/>
  <c r="D11" i="11"/>
  <c r="H8" i="11"/>
  <c r="H81" i="11" l="1"/>
  <c r="D89" i="11" s="1"/>
  <c r="D42" i="11"/>
  <c r="D48" i="11" s="1"/>
  <c r="D77" i="11" s="1"/>
  <c r="D78" i="11" s="1"/>
  <c r="D85" i="11" s="1"/>
  <c r="D86" i="11" l="1"/>
  <c r="D87" i="11"/>
  <c r="J72" i="5" l="1"/>
  <c r="C11" i="3"/>
  <c r="BI20" i="6" l="1"/>
  <c r="BI21" i="6"/>
  <c r="BI22" i="6"/>
  <c r="BI23" i="6"/>
  <c r="BI24" i="6"/>
  <c r="BI25" i="6"/>
  <c r="BI26" i="6"/>
  <c r="BI27" i="6"/>
  <c r="BI28" i="6"/>
  <c r="BI29" i="6"/>
  <c r="BI30" i="6"/>
  <c r="BI31" i="6"/>
  <c r="BI32" i="6"/>
  <c r="BI33" i="6"/>
  <c r="BI34" i="6"/>
  <c r="BI35" i="6"/>
  <c r="BI36" i="6"/>
  <c r="BI37" i="6"/>
  <c r="BI38" i="6"/>
  <c r="BI39" i="6"/>
  <c r="BI40" i="6"/>
  <c r="BI41" i="6"/>
  <c r="BI42" i="6"/>
  <c r="BI43" i="6"/>
  <c r="BI44" i="6"/>
  <c r="BI45" i="6"/>
  <c r="BI46" i="6"/>
  <c r="BI47" i="6"/>
  <c r="BI48" i="6"/>
  <c r="BI49" i="6"/>
  <c r="BI50" i="6"/>
  <c r="BI51" i="6"/>
  <c r="BI52" i="6"/>
  <c r="BI53" i="6"/>
  <c r="BI54" i="6"/>
  <c r="BI55" i="6"/>
  <c r="BI56" i="6"/>
  <c r="BI57" i="6"/>
  <c r="BI58" i="6"/>
  <c r="BI59" i="6"/>
  <c r="BI60" i="6"/>
  <c r="BI61" i="6"/>
  <c r="BI62" i="6"/>
  <c r="BI63" i="6"/>
  <c r="BI64" i="6"/>
  <c r="BI65" i="6"/>
  <c r="BI66" i="6"/>
  <c r="BI67" i="6"/>
  <c r="BI68" i="6"/>
  <c r="BI69" i="6"/>
  <c r="AK20" i="6"/>
  <c r="AK21" i="6"/>
  <c r="AK22" i="6"/>
  <c r="AK23" i="6"/>
  <c r="AK24" i="6"/>
  <c r="AK25" i="6"/>
  <c r="AK26" i="6"/>
  <c r="AK27" i="6"/>
  <c r="AK28" i="6"/>
  <c r="AK29" i="6"/>
  <c r="AK30" i="6"/>
  <c r="AK31" i="6"/>
  <c r="AK32" i="6"/>
  <c r="AK33" i="6"/>
  <c r="AK34" i="6"/>
  <c r="AK35" i="6"/>
  <c r="AK36" i="6"/>
  <c r="AK37" i="6"/>
  <c r="AK38" i="6"/>
  <c r="AK39" i="6"/>
  <c r="AK40" i="6"/>
  <c r="AK41" i="6"/>
  <c r="AK42" i="6"/>
  <c r="AK43" i="6"/>
  <c r="AK44" i="6"/>
  <c r="AK45" i="6"/>
  <c r="AK46" i="6"/>
  <c r="AK47" i="6"/>
  <c r="AK48" i="6"/>
  <c r="AK49" i="6"/>
  <c r="AK50" i="6"/>
  <c r="AK51" i="6"/>
  <c r="AK52" i="6"/>
  <c r="AK53" i="6"/>
  <c r="AK54" i="6"/>
  <c r="AK55" i="6"/>
  <c r="AK56" i="6"/>
  <c r="AK57" i="6"/>
  <c r="AK58" i="6"/>
  <c r="AK59" i="6"/>
  <c r="AK60" i="6"/>
  <c r="AK61" i="6"/>
  <c r="AK62" i="6"/>
  <c r="AK63" i="6"/>
  <c r="AK64" i="6"/>
  <c r="AK65" i="6"/>
  <c r="AK66" i="6"/>
  <c r="AK67" i="6"/>
  <c r="AK68" i="6"/>
  <c r="AK6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Q72" i="5"/>
  <c r="J8" i="5" s="1"/>
  <c r="B59" i="6"/>
  <c r="BM57" i="4"/>
  <c r="AS57" i="4"/>
  <c r="BQ57" i="4" l="1"/>
  <c r="K68" i="5" s="1"/>
  <c r="N68" i="5" s="1"/>
  <c r="AB66" i="6" s="1"/>
  <c r="R68" i="5"/>
  <c r="U68" i="5" s="1"/>
  <c r="BA66" i="6" s="1"/>
  <c r="D68" i="5"/>
  <c r="G68" i="5" s="1"/>
  <c r="C66" i="6" s="1"/>
  <c r="J126" i="2" l="1"/>
  <c r="O188" i="2" l="1"/>
  <c r="J192" i="2" l="1"/>
  <c r="T4" i="7" l="1"/>
  <c r="B4" i="7"/>
  <c r="B4" i="6"/>
  <c r="I4" i="5"/>
  <c r="B4" i="5"/>
  <c r="C3" i="3"/>
  <c r="B3" i="3"/>
  <c r="C199" i="3" l="1"/>
  <c r="B4" i="4"/>
  <c r="AB4" i="4"/>
  <c r="BI19" i="6" l="1"/>
  <c r="L19" i="6" l="1"/>
  <c r="B23" i="5"/>
  <c r="B21" i="6" s="1"/>
  <c r="B24" i="5"/>
  <c r="B22" i="6" s="1"/>
  <c r="B25" i="5"/>
  <c r="B23" i="6" s="1"/>
  <c r="B26" i="5"/>
  <c r="B24" i="6" s="1"/>
  <c r="B27" i="5"/>
  <c r="B25" i="6" s="1"/>
  <c r="B28" i="5"/>
  <c r="B26" i="6" s="1"/>
  <c r="B29" i="5"/>
  <c r="B27" i="6" s="1"/>
  <c r="B30" i="5"/>
  <c r="B28" i="6" s="1"/>
  <c r="B31" i="5"/>
  <c r="B29" i="6" s="1"/>
  <c r="B32" i="5"/>
  <c r="B30" i="6" s="1"/>
  <c r="B33" i="5"/>
  <c r="B31" i="6" s="1"/>
  <c r="B34" i="5"/>
  <c r="B32" i="6" s="1"/>
  <c r="B35" i="5"/>
  <c r="B33" i="6" s="1"/>
  <c r="B36" i="5"/>
  <c r="B34" i="6" s="1"/>
  <c r="B37" i="5"/>
  <c r="B35" i="6" s="1"/>
  <c r="B38" i="5"/>
  <c r="B36" i="6" s="1"/>
  <c r="B39" i="5"/>
  <c r="B37" i="6" s="1"/>
  <c r="B40" i="5"/>
  <c r="B38" i="6" s="1"/>
  <c r="B41" i="5"/>
  <c r="B39" i="6" s="1"/>
  <c r="B42" i="5"/>
  <c r="B40" i="6" s="1"/>
  <c r="B43" i="5"/>
  <c r="B41" i="6" s="1"/>
  <c r="B44" i="5"/>
  <c r="B42" i="6" s="1"/>
  <c r="B45" i="5"/>
  <c r="B43" i="6" s="1"/>
  <c r="B46" i="5"/>
  <c r="B44" i="6" s="1"/>
  <c r="B47" i="5"/>
  <c r="B45" i="6" s="1"/>
  <c r="B48" i="5"/>
  <c r="B46" i="6" s="1"/>
  <c r="B49" i="5"/>
  <c r="B47" i="6" s="1"/>
  <c r="B50" i="5"/>
  <c r="B48" i="6" s="1"/>
  <c r="B51" i="5"/>
  <c r="B49" i="6" s="1"/>
  <c r="B52" i="5"/>
  <c r="B50" i="6" s="1"/>
  <c r="B53" i="5"/>
  <c r="B51" i="6" s="1"/>
  <c r="B54" i="5"/>
  <c r="B52" i="6" s="1"/>
  <c r="B55" i="5"/>
  <c r="B53" i="6" s="1"/>
  <c r="B56" i="5"/>
  <c r="B54" i="6" s="1"/>
  <c r="B57" i="5"/>
  <c r="B55" i="6" s="1"/>
  <c r="B58" i="5"/>
  <c r="B56" i="6" s="1"/>
  <c r="B59" i="5"/>
  <c r="B57" i="6" s="1"/>
  <c r="B60" i="5"/>
  <c r="B58" i="6" s="1"/>
  <c r="B60" i="6"/>
  <c r="B61" i="6"/>
  <c r="B62" i="6"/>
  <c r="B63" i="6"/>
  <c r="B64" i="6"/>
  <c r="B65" i="6"/>
  <c r="B66" i="6"/>
  <c r="B67" i="6"/>
  <c r="B68" i="6"/>
  <c r="B69" i="6"/>
  <c r="B22" i="5"/>
  <c r="B21" i="5"/>
  <c r="AK19" i="6" l="1"/>
  <c r="BM13" i="4"/>
  <c r="B19" i="6" l="1"/>
  <c r="J133" i="2" l="1"/>
  <c r="J134" i="2"/>
  <c r="B20" i="6" l="1"/>
  <c r="C19" i="3"/>
  <c r="C15" i="3"/>
  <c r="C147" i="3"/>
  <c r="BG61" i="4" l="1"/>
  <c r="AY61" i="4"/>
  <c r="BE57" i="4" s="1"/>
  <c r="AN61" i="4"/>
  <c r="AH61" i="4"/>
  <c r="BE13" i="4" l="1"/>
  <c r="BE17" i="4"/>
  <c r="BE21" i="4"/>
  <c r="BE25" i="4"/>
  <c r="BE29" i="4"/>
  <c r="BE33" i="4"/>
  <c r="BE37" i="4"/>
  <c r="BE41" i="4"/>
  <c r="BE45" i="4"/>
  <c r="BE49" i="4"/>
  <c r="BE53" i="4"/>
  <c r="BE58" i="4"/>
  <c r="BE10" i="4"/>
  <c r="BE14" i="4"/>
  <c r="BE18" i="4"/>
  <c r="BE22" i="4"/>
  <c r="BE26" i="4"/>
  <c r="BE30" i="4"/>
  <c r="BE34" i="4"/>
  <c r="BE38" i="4"/>
  <c r="BE42" i="4"/>
  <c r="BE46" i="4"/>
  <c r="BE50" i="4"/>
  <c r="BE54" i="4"/>
  <c r="BE59" i="4"/>
  <c r="BE15" i="4"/>
  <c r="BE19" i="4"/>
  <c r="BE23" i="4"/>
  <c r="BE27" i="4"/>
  <c r="BE31" i="4"/>
  <c r="BE35" i="4"/>
  <c r="BE39" i="4"/>
  <c r="BE43" i="4"/>
  <c r="BE47" i="4"/>
  <c r="BE51" i="4"/>
  <c r="BE55" i="4"/>
  <c r="BE60" i="4"/>
  <c r="BE12" i="4"/>
  <c r="BE16" i="4"/>
  <c r="BE20" i="4"/>
  <c r="BE24" i="4"/>
  <c r="BE28" i="4"/>
  <c r="BE32" i="4"/>
  <c r="BE36" i="4"/>
  <c r="BE40" i="4"/>
  <c r="BE44" i="4"/>
  <c r="BE48" i="4"/>
  <c r="BE52" i="4"/>
  <c r="BE56" i="4"/>
  <c r="BE11" i="4"/>
  <c r="BM11" i="4"/>
  <c r="BM12" i="4"/>
  <c r="BM14" i="4"/>
  <c r="BM15" i="4"/>
  <c r="BM16" i="4"/>
  <c r="BM17" i="4"/>
  <c r="BM18" i="4"/>
  <c r="BM19" i="4"/>
  <c r="BM20" i="4"/>
  <c r="BM21" i="4"/>
  <c r="BM22" i="4"/>
  <c r="BM23" i="4"/>
  <c r="BM24" i="4"/>
  <c r="BM25" i="4"/>
  <c r="BM26" i="4"/>
  <c r="BM27" i="4"/>
  <c r="BM28" i="4"/>
  <c r="BM29" i="4"/>
  <c r="BM30" i="4"/>
  <c r="BM31" i="4"/>
  <c r="BM32" i="4"/>
  <c r="BM33" i="4"/>
  <c r="BM34" i="4"/>
  <c r="BM35" i="4"/>
  <c r="BM36" i="4"/>
  <c r="BM37" i="4"/>
  <c r="BM38" i="4"/>
  <c r="BM39" i="4"/>
  <c r="BM40" i="4"/>
  <c r="BM41" i="4"/>
  <c r="BM42" i="4"/>
  <c r="BM43" i="4"/>
  <c r="BM44" i="4"/>
  <c r="BM45" i="4"/>
  <c r="BM46" i="4"/>
  <c r="BM47" i="4"/>
  <c r="BM48" i="4"/>
  <c r="BM49" i="4"/>
  <c r="BM50" i="4"/>
  <c r="BM51" i="4"/>
  <c r="BM52" i="4"/>
  <c r="BM53" i="4"/>
  <c r="BM54" i="4"/>
  <c r="BM55" i="4"/>
  <c r="BM56" i="4"/>
  <c r="BM58" i="4"/>
  <c r="BM59" i="4"/>
  <c r="BM60" i="4"/>
  <c r="BM10" i="4"/>
  <c r="AS17" i="4"/>
  <c r="AS18" i="4"/>
  <c r="AS19" i="4"/>
  <c r="AS20" i="4"/>
  <c r="AS21" i="4"/>
  <c r="AS22" i="4"/>
  <c r="BQ22" i="4" s="1"/>
  <c r="AS23" i="4"/>
  <c r="BQ23" i="4" s="1"/>
  <c r="AS24" i="4"/>
  <c r="BQ24" i="4" s="1"/>
  <c r="AS25" i="4"/>
  <c r="BQ25" i="4" s="1"/>
  <c r="AS26" i="4"/>
  <c r="BQ26" i="4" s="1"/>
  <c r="AS27" i="4"/>
  <c r="BQ27" i="4" s="1"/>
  <c r="AS28" i="4"/>
  <c r="BQ28" i="4" s="1"/>
  <c r="AS29" i="4"/>
  <c r="BQ29" i="4" s="1"/>
  <c r="AS30" i="4"/>
  <c r="BQ30" i="4" s="1"/>
  <c r="AS31" i="4"/>
  <c r="BQ31" i="4" s="1"/>
  <c r="AS32" i="4"/>
  <c r="BQ32" i="4" s="1"/>
  <c r="AS33" i="4"/>
  <c r="BQ33" i="4" s="1"/>
  <c r="AS34" i="4"/>
  <c r="BQ34" i="4" s="1"/>
  <c r="AS35" i="4"/>
  <c r="BQ35" i="4" s="1"/>
  <c r="AS36" i="4"/>
  <c r="BQ36" i="4" s="1"/>
  <c r="AS37" i="4"/>
  <c r="BQ37" i="4" s="1"/>
  <c r="AS38" i="4"/>
  <c r="BQ38" i="4" s="1"/>
  <c r="AS39" i="4"/>
  <c r="BQ39" i="4" s="1"/>
  <c r="AS40" i="4"/>
  <c r="BQ40" i="4" s="1"/>
  <c r="AS41" i="4"/>
  <c r="BQ41" i="4" s="1"/>
  <c r="AS42" i="4"/>
  <c r="BQ42" i="4" s="1"/>
  <c r="AS43" i="4"/>
  <c r="BQ43" i="4" s="1"/>
  <c r="AS44" i="4"/>
  <c r="BQ44" i="4" s="1"/>
  <c r="AS45" i="4"/>
  <c r="BQ45" i="4" s="1"/>
  <c r="AS46" i="4"/>
  <c r="BQ46" i="4" s="1"/>
  <c r="AS47" i="4"/>
  <c r="BQ47" i="4" s="1"/>
  <c r="AS48" i="4"/>
  <c r="BQ48" i="4" s="1"/>
  <c r="AS49" i="4"/>
  <c r="BQ49" i="4" s="1"/>
  <c r="AS50" i="4"/>
  <c r="BQ50" i="4" s="1"/>
  <c r="AS51" i="4"/>
  <c r="BQ51" i="4" s="1"/>
  <c r="AS52" i="4"/>
  <c r="BQ52" i="4" s="1"/>
  <c r="AS53" i="4"/>
  <c r="BQ53" i="4" s="1"/>
  <c r="AS54" i="4"/>
  <c r="BQ54" i="4" s="1"/>
  <c r="AS55" i="4"/>
  <c r="BQ55" i="4" s="1"/>
  <c r="AS56" i="4"/>
  <c r="BQ56" i="4" s="1"/>
  <c r="AS58" i="4"/>
  <c r="BQ58" i="4" s="1"/>
  <c r="AS59" i="4"/>
  <c r="BQ59" i="4" s="1"/>
  <c r="AS60" i="4"/>
  <c r="BQ60" i="4" s="1"/>
  <c r="AS11" i="4"/>
  <c r="AS12" i="4"/>
  <c r="AS13" i="4"/>
  <c r="BQ13" i="4" s="1"/>
  <c r="R24" i="5" s="1"/>
  <c r="AS14" i="4"/>
  <c r="AS15" i="4"/>
  <c r="AS16" i="4"/>
  <c r="AS10" i="4"/>
  <c r="BQ10" i="4" l="1"/>
  <c r="D21" i="5" s="1"/>
  <c r="R69" i="5"/>
  <c r="U69" i="5" s="1"/>
  <c r="BA67" i="6" s="1"/>
  <c r="K69" i="5"/>
  <c r="N69" i="5" s="1"/>
  <c r="AB67" i="6" s="1"/>
  <c r="D69" i="5"/>
  <c r="G69" i="5" s="1"/>
  <c r="C67" i="6" s="1"/>
  <c r="K64" i="5"/>
  <c r="N64" i="5" s="1"/>
  <c r="AB62" i="6" s="1"/>
  <c r="D64" i="5"/>
  <c r="G64" i="5" s="1"/>
  <c r="C62" i="6" s="1"/>
  <c r="R64" i="5"/>
  <c r="U64" i="5" s="1"/>
  <c r="BA62" i="6" s="1"/>
  <c r="K60" i="5"/>
  <c r="N60" i="5" s="1"/>
  <c r="AB58" i="6" s="1"/>
  <c r="D60" i="5"/>
  <c r="G60" i="5" s="1"/>
  <c r="C58" i="6" s="1"/>
  <c r="R60" i="5"/>
  <c r="U60" i="5" s="1"/>
  <c r="BA58" i="6" s="1"/>
  <c r="K56" i="5"/>
  <c r="N56" i="5" s="1"/>
  <c r="AB54" i="6" s="1"/>
  <c r="D56" i="5"/>
  <c r="G56" i="5" s="1"/>
  <c r="C54" i="6" s="1"/>
  <c r="K52" i="5"/>
  <c r="N52" i="5" s="1"/>
  <c r="AB50" i="6" s="1"/>
  <c r="D52" i="5"/>
  <c r="G52" i="5" s="1"/>
  <c r="C50" i="6" s="1"/>
  <c r="K48" i="5"/>
  <c r="D48" i="5"/>
  <c r="G48" i="5" s="1"/>
  <c r="C46" i="6" s="1"/>
  <c r="D67" i="5"/>
  <c r="G67" i="5" s="1"/>
  <c r="C65" i="6" s="1"/>
  <c r="R67" i="5"/>
  <c r="U67" i="5" s="1"/>
  <c r="BA65" i="6" s="1"/>
  <c r="K67" i="5"/>
  <c r="N67" i="5" s="1"/>
  <c r="AB65" i="6" s="1"/>
  <c r="D63" i="5"/>
  <c r="G63" i="5" s="1"/>
  <c r="C61" i="6" s="1"/>
  <c r="R63" i="5"/>
  <c r="U63" i="5" s="1"/>
  <c r="BA61" i="6" s="1"/>
  <c r="K63" i="5"/>
  <c r="N63" i="5" s="1"/>
  <c r="AB61" i="6" s="1"/>
  <c r="D59" i="5"/>
  <c r="G59" i="5" s="1"/>
  <c r="C57" i="6" s="1"/>
  <c r="R59" i="5"/>
  <c r="U59" i="5" s="1"/>
  <c r="BA57" i="6" s="1"/>
  <c r="K59" i="5"/>
  <c r="N59" i="5" s="1"/>
  <c r="AB57" i="6" s="1"/>
  <c r="D55" i="5"/>
  <c r="G55" i="5" s="1"/>
  <c r="C53" i="6" s="1"/>
  <c r="K55" i="5"/>
  <c r="N55" i="5" s="1"/>
  <c r="AB53" i="6" s="1"/>
  <c r="D51" i="5"/>
  <c r="G51" i="5" s="1"/>
  <c r="C49" i="6" s="1"/>
  <c r="K51" i="5"/>
  <c r="D47" i="5"/>
  <c r="G47" i="5" s="1"/>
  <c r="C45" i="6" s="1"/>
  <c r="K47" i="5"/>
  <c r="D71" i="5"/>
  <c r="G71" i="5" s="1"/>
  <c r="C69" i="6" s="1"/>
  <c r="R71" i="5"/>
  <c r="U71" i="5" s="1"/>
  <c r="BA69" i="6" s="1"/>
  <c r="K71" i="5"/>
  <c r="N71" i="5" s="1"/>
  <c r="AB69" i="6" s="1"/>
  <c r="R66" i="5"/>
  <c r="U66" i="5" s="1"/>
  <c r="BA64" i="6" s="1"/>
  <c r="K66" i="5"/>
  <c r="N66" i="5" s="1"/>
  <c r="AB64" i="6" s="1"/>
  <c r="D66" i="5"/>
  <c r="G66" i="5" s="1"/>
  <c r="C64" i="6" s="1"/>
  <c r="R62" i="5"/>
  <c r="U62" i="5" s="1"/>
  <c r="BA60" i="6" s="1"/>
  <c r="K62" i="5"/>
  <c r="N62" i="5" s="1"/>
  <c r="AB60" i="6" s="1"/>
  <c r="D62" i="5"/>
  <c r="G62" i="5" s="1"/>
  <c r="C60" i="6" s="1"/>
  <c r="R58" i="5"/>
  <c r="U58" i="5" s="1"/>
  <c r="BA56" i="6" s="1"/>
  <c r="K58" i="5"/>
  <c r="N58" i="5" s="1"/>
  <c r="AB56" i="6" s="1"/>
  <c r="D58" i="5"/>
  <c r="G58" i="5" s="1"/>
  <c r="C56" i="6" s="1"/>
  <c r="K54" i="5"/>
  <c r="N54" i="5" s="1"/>
  <c r="AB52" i="6" s="1"/>
  <c r="D54" i="5"/>
  <c r="G54" i="5" s="1"/>
  <c r="C52" i="6" s="1"/>
  <c r="K50" i="5"/>
  <c r="D50" i="5"/>
  <c r="G50" i="5" s="1"/>
  <c r="C48" i="6" s="1"/>
  <c r="K46" i="5"/>
  <c r="D46" i="5"/>
  <c r="G46" i="5" s="1"/>
  <c r="C44" i="6" s="1"/>
  <c r="R70" i="5"/>
  <c r="U70" i="5" s="1"/>
  <c r="BA68" i="6" s="1"/>
  <c r="K70" i="5"/>
  <c r="N70" i="5" s="1"/>
  <c r="AB68" i="6" s="1"/>
  <c r="D70" i="5"/>
  <c r="G70" i="5" s="1"/>
  <c r="C68" i="6" s="1"/>
  <c r="R65" i="5"/>
  <c r="U65" i="5" s="1"/>
  <c r="BA63" i="6" s="1"/>
  <c r="K65" i="5"/>
  <c r="N65" i="5" s="1"/>
  <c r="AB63" i="6" s="1"/>
  <c r="D65" i="5"/>
  <c r="G65" i="5" s="1"/>
  <c r="C63" i="6" s="1"/>
  <c r="R61" i="5"/>
  <c r="U61" i="5" s="1"/>
  <c r="K61" i="5"/>
  <c r="N61" i="5" s="1"/>
  <c r="D61" i="5"/>
  <c r="G61" i="5" s="1"/>
  <c r="R57" i="5"/>
  <c r="U57" i="5" s="1"/>
  <c r="BA55" i="6" s="1"/>
  <c r="K57" i="5"/>
  <c r="N57" i="5" s="1"/>
  <c r="AB55" i="6" s="1"/>
  <c r="D57" i="5"/>
  <c r="G57" i="5" s="1"/>
  <c r="C55" i="6" s="1"/>
  <c r="K53" i="5"/>
  <c r="N53" i="5" s="1"/>
  <c r="AB51" i="6" s="1"/>
  <c r="D53" i="5"/>
  <c r="G53" i="5" s="1"/>
  <c r="C51" i="6" s="1"/>
  <c r="K49" i="5"/>
  <c r="D49" i="5"/>
  <c r="G49" i="5" s="1"/>
  <c r="C47" i="6" s="1"/>
  <c r="K45" i="5"/>
  <c r="D45" i="5"/>
  <c r="G45" i="5" s="1"/>
  <c r="C43" i="6" s="1"/>
  <c r="BQ21" i="4"/>
  <c r="D32" i="5" s="1"/>
  <c r="G32" i="5" s="1"/>
  <c r="BQ20" i="4"/>
  <c r="K31" i="5" s="1"/>
  <c r="N31" i="5" s="1"/>
  <c r="AB29" i="6" s="1"/>
  <c r="BQ18" i="4"/>
  <c r="D29" i="5" s="1"/>
  <c r="G29" i="5" s="1"/>
  <c r="BQ17" i="4"/>
  <c r="R28" i="5" s="1"/>
  <c r="U28" i="5" s="1"/>
  <c r="BA26" i="6" s="1"/>
  <c r="U24" i="5"/>
  <c r="BA22" i="6" s="1"/>
  <c r="BQ12" i="4"/>
  <c r="R23" i="5" s="1"/>
  <c r="BQ19" i="4"/>
  <c r="D30" i="5" s="1"/>
  <c r="G30" i="5" s="1"/>
  <c r="BQ11" i="4"/>
  <c r="BQ14" i="4"/>
  <c r="D25" i="5" s="1"/>
  <c r="G25" i="5" s="1"/>
  <c r="BQ16" i="4"/>
  <c r="D27" i="5" s="1"/>
  <c r="G27" i="5" s="1"/>
  <c r="R49" i="5"/>
  <c r="U49" i="5" s="1"/>
  <c r="BA47" i="6" s="1"/>
  <c r="R45" i="5"/>
  <c r="U45" i="5" s="1"/>
  <c r="BA43" i="6" s="1"/>
  <c r="D41" i="5"/>
  <c r="R41" i="5"/>
  <c r="U41" i="5" s="1"/>
  <c r="BA39" i="6" s="1"/>
  <c r="K41" i="5"/>
  <c r="D33" i="5"/>
  <c r="G33" i="5" s="1"/>
  <c r="R33" i="5"/>
  <c r="U33" i="5" s="1"/>
  <c r="BA31" i="6" s="1"/>
  <c r="K33" i="5"/>
  <c r="N33" i="5" s="1"/>
  <c r="AB31" i="6" s="1"/>
  <c r="R29" i="5"/>
  <c r="U29" i="5" s="1"/>
  <c r="BA27" i="6" s="1"/>
  <c r="H71" i="5"/>
  <c r="F69" i="6" s="1"/>
  <c r="V71" i="5"/>
  <c r="R54" i="5"/>
  <c r="U54" i="5" s="1"/>
  <c r="BA52" i="6" s="1"/>
  <c r="R50" i="5"/>
  <c r="U50" i="5" s="1"/>
  <c r="BA48" i="6" s="1"/>
  <c r="R46" i="5"/>
  <c r="D42" i="5"/>
  <c r="R42" i="5"/>
  <c r="U42" i="5" s="1"/>
  <c r="BA40" i="6" s="1"/>
  <c r="K42" i="5"/>
  <c r="D38" i="5"/>
  <c r="R38" i="5"/>
  <c r="U38" i="5" s="1"/>
  <c r="BA36" i="6" s="1"/>
  <c r="K38" i="5"/>
  <c r="D34" i="5"/>
  <c r="G34" i="5" s="1"/>
  <c r="R34" i="5"/>
  <c r="U34" i="5" s="1"/>
  <c r="BA32" i="6" s="1"/>
  <c r="K34" i="5"/>
  <c r="N34" i="5" s="1"/>
  <c r="AB32" i="6" s="1"/>
  <c r="R53" i="5"/>
  <c r="U53" i="5" s="1"/>
  <c r="BA51" i="6" s="1"/>
  <c r="D37" i="5"/>
  <c r="R37" i="5"/>
  <c r="U37" i="5" s="1"/>
  <c r="BA35" i="6" s="1"/>
  <c r="K37" i="5"/>
  <c r="V60" i="5"/>
  <c r="BD58" i="6" s="1"/>
  <c r="R56" i="5"/>
  <c r="R52" i="5"/>
  <c r="U52" i="5" s="1"/>
  <c r="BA50" i="6" s="1"/>
  <c r="R48" i="5"/>
  <c r="D44" i="5"/>
  <c r="G44" i="5" s="1"/>
  <c r="C42" i="6" s="1"/>
  <c r="R44" i="5"/>
  <c r="U44" i="5" s="1"/>
  <c r="BA42" i="6" s="1"/>
  <c r="K44" i="5"/>
  <c r="D40" i="5"/>
  <c r="R40" i="5"/>
  <c r="U40" i="5" s="1"/>
  <c r="BA38" i="6" s="1"/>
  <c r="K40" i="5"/>
  <c r="D36" i="5"/>
  <c r="G36" i="5" s="1"/>
  <c r="R36" i="5"/>
  <c r="U36" i="5" s="1"/>
  <c r="BA34" i="6" s="1"/>
  <c r="K36" i="5"/>
  <c r="R32" i="5"/>
  <c r="U32" i="5" s="1"/>
  <c r="BA30" i="6" s="1"/>
  <c r="BQ15" i="4"/>
  <c r="V68" i="5"/>
  <c r="BD66" i="6" s="1"/>
  <c r="H68" i="5"/>
  <c r="F66" i="6" s="1"/>
  <c r="O68" i="5"/>
  <c r="AE66" i="6" s="1"/>
  <c r="R55" i="5"/>
  <c r="U55" i="5" s="1"/>
  <c r="BA53" i="6" s="1"/>
  <c r="R51" i="5"/>
  <c r="U51" i="5" s="1"/>
  <c r="BA49" i="6" s="1"/>
  <c r="R47" i="5"/>
  <c r="R43" i="5"/>
  <c r="U43" i="5" s="1"/>
  <c r="BA41" i="6" s="1"/>
  <c r="D43" i="5"/>
  <c r="K43" i="5"/>
  <c r="R39" i="5"/>
  <c r="U39" i="5" s="1"/>
  <c r="BA37" i="6" s="1"/>
  <c r="D39" i="5"/>
  <c r="K39" i="5"/>
  <c r="R35" i="5"/>
  <c r="U35" i="5" s="1"/>
  <c r="BA33" i="6" s="1"/>
  <c r="D35" i="5"/>
  <c r="G35" i="5" s="1"/>
  <c r="K35" i="5"/>
  <c r="N35" i="5" s="1"/>
  <c r="AB33" i="6" s="1"/>
  <c r="D24" i="5"/>
  <c r="K24" i="5"/>
  <c r="C203" i="3"/>
  <c r="C195" i="3"/>
  <c r="C191" i="3"/>
  <c r="C187" i="3"/>
  <c r="C183" i="3"/>
  <c r="C179" i="3"/>
  <c r="C175" i="3"/>
  <c r="C171" i="3"/>
  <c r="C167" i="3"/>
  <c r="C163" i="3"/>
  <c r="C159" i="3"/>
  <c r="C155" i="3"/>
  <c r="C151" i="3"/>
  <c r="C143" i="3"/>
  <c r="C139" i="3"/>
  <c r="C135" i="3"/>
  <c r="C131" i="3"/>
  <c r="C127" i="3"/>
  <c r="C123" i="3"/>
  <c r="C119" i="3"/>
  <c r="C115" i="3"/>
  <c r="C111" i="3"/>
  <c r="C107" i="3"/>
  <c r="C103" i="3"/>
  <c r="C99" i="3"/>
  <c r="C95" i="3"/>
  <c r="C91" i="3"/>
  <c r="C87" i="3"/>
  <c r="C83" i="3"/>
  <c r="C79" i="3"/>
  <c r="C75" i="3"/>
  <c r="C71" i="3"/>
  <c r="C67" i="3"/>
  <c r="C63" i="3"/>
  <c r="C59" i="3"/>
  <c r="C55" i="3"/>
  <c r="C51" i="3"/>
  <c r="C47" i="3"/>
  <c r="C43" i="3"/>
  <c r="C39" i="3"/>
  <c r="C35" i="3"/>
  <c r="C31" i="3"/>
  <c r="C27" i="3"/>
  <c r="C23" i="3"/>
  <c r="G21" i="5" l="1"/>
  <c r="C205" i="3"/>
  <c r="H70" i="5"/>
  <c r="F68" i="6" s="1"/>
  <c r="O66" i="5"/>
  <c r="AE64" i="6" s="1"/>
  <c r="K32" i="5"/>
  <c r="N32" i="5" s="1"/>
  <c r="AB30" i="6" s="1"/>
  <c r="C209" i="3"/>
  <c r="O69" i="5"/>
  <c r="AE67" i="6" s="1"/>
  <c r="O67" i="5"/>
  <c r="AE65" i="6" s="1"/>
  <c r="V66" i="5"/>
  <c r="BD64" i="6" s="1"/>
  <c r="V69" i="5"/>
  <c r="BD67" i="6" s="1"/>
  <c r="V67" i="5"/>
  <c r="BD65" i="6" s="1"/>
  <c r="V70" i="5"/>
  <c r="BD68" i="6" s="1"/>
  <c r="O71" i="5"/>
  <c r="AE69" i="6" s="1"/>
  <c r="V62" i="5"/>
  <c r="BD60" i="6" s="1"/>
  <c r="O61" i="5"/>
  <c r="AE59" i="6" s="1"/>
  <c r="AB59" i="6"/>
  <c r="BA59" i="6"/>
  <c r="V61" i="5"/>
  <c r="BD59" i="6" s="1"/>
  <c r="V59" i="5"/>
  <c r="BD57" i="6" s="1"/>
  <c r="H69" i="5"/>
  <c r="F67" i="6" s="1"/>
  <c r="V58" i="5"/>
  <c r="BD56" i="6" s="1"/>
  <c r="H67" i="5"/>
  <c r="F65" i="6" s="1"/>
  <c r="V64" i="5"/>
  <c r="BD62" i="6" s="1"/>
  <c r="V65" i="5"/>
  <c r="BD63" i="6" s="1"/>
  <c r="O70" i="5"/>
  <c r="AE68" i="6" s="1"/>
  <c r="V63" i="5"/>
  <c r="BD61" i="6" s="1"/>
  <c r="V57" i="5"/>
  <c r="BD55" i="6" s="1"/>
  <c r="H66" i="5"/>
  <c r="F64" i="6" s="1"/>
  <c r="H61" i="5"/>
  <c r="F59" i="6" s="1"/>
  <c r="C59" i="6"/>
  <c r="D31" i="5"/>
  <c r="G31" i="5" s="1"/>
  <c r="H31" i="5" s="1"/>
  <c r="F29" i="6" s="1"/>
  <c r="R31" i="5"/>
  <c r="U31" i="5" s="1"/>
  <c r="BA29" i="6" s="1"/>
  <c r="D28" i="5"/>
  <c r="G28" i="5" s="1"/>
  <c r="H28" i="5" s="1"/>
  <c r="F26" i="6" s="1"/>
  <c r="K29" i="5"/>
  <c r="N29" i="5" s="1"/>
  <c r="AB27" i="6" s="1"/>
  <c r="K28" i="5"/>
  <c r="N28" i="5" s="1"/>
  <c r="AB26" i="6" s="1"/>
  <c r="H36" i="5"/>
  <c r="F34" i="6" s="1"/>
  <c r="C34" i="6"/>
  <c r="H34" i="5"/>
  <c r="F32" i="6" s="1"/>
  <c r="C32" i="6"/>
  <c r="H29" i="5"/>
  <c r="F27" i="6" s="1"/>
  <c r="C27" i="6"/>
  <c r="H25" i="5"/>
  <c r="F23" i="6" s="1"/>
  <c r="C23" i="6"/>
  <c r="H32" i="5"/>
  <c r="F30" i="6" s="1"/>
  <c r="C30" i="6"/>
  <c r="U56" i="5"/>
  <c r="BA54" i="6" s="1"/>
  <c r="H27" i="5"/>
  <c r="F25" i="6" s="1"/>
  <c r="C25" i="6"/>
  <c r="H30" i="5"/>
  <c r="F28" i="6" s="1"/>
  <c r="C28" i="6"/>
  <c r="H35" i="5"/>
  <c r="F33" i="6" s="1"/>
  <c r="C33" i="6"/>
  <c r="H33" i="5"/>
  <c r="F31" i="6" s="1"/>
  <c r="C31" i="6"/>
  <c r="G24" i="5"/>
  <c r="C22" i="6" s="1"/>
  <c r="N24" i="5"/>
  <c r="AB22" i="6" s="1"/>
  <c r="U23" i="5"/>
  <c r="BA21" i="6" s="1"/>
  <c r="V24" i="5"/>
  <c r="BD22" i="6" s="1"/>
  <c r="G39" i="5"/>
  <c r="N42" i="5"/>
  <c r="AB40" i="6" s="1"/>
  <c r="G41" i="5"/>
  <c r="N49" i="5"/>
  <c r="AB47" i="6" s="1"/>
  <c r="H62" i="5"/>
  <c r="F60" i="6" s="1"/>
  <c r="N47" i="5"/>
  <c r="AB45" i="6" s="1"/>
  <c r="O64" i="5"/>
  <c r="AE62" i="6" s="1"/>
  <c r="N40" i="5"/>
  <c r="AB38" i="6" s="1"/>
  <c r="O56" i="5"/>
  <c r="AE54" i="6" s="1"/>
  <c r="H65" i="5"/>
  <c r="F63" i="6" s="1"/>
  <c r="N37" i="5"/>
  <c r="AB35" i="6" s="1"/>
  <c r="N38" i="5"/>
  <c r="AB36" i="6" s="1"/>
  <c r="H63" i="5"/>
  <c r="F61" i="6" s="1"/>
  <c r="N45" i="5"/>
  <c r="AB43" i="6" s="1"/>
  <c r="H57" i="5"/>
  <c r="F55" i="6" s="1"/>
  <c r="N44" i="5"/>
  <c r="O60" i="5"/>
  <c r="AE58" i="6" s="1"/>
  <c r="N43" i="5"/>
  <c r="AB41" i="6" s="1"/>
  <c r="O59" i="5"/>
  <c r="AE57" i="6" s="1"/>
  <c r="H64" i="5"/>
  <c r="F62" i="6" s="1"/>
  <c r="N36" i="5"/>
  <c r="AB34" i="6" s="1"/>
  <c r="H44" i="5"/>
  <c r="F42" i="6" s="1"/>
  <c r="H60" i="5"/>
  <c r="F58" i="6" s="1"/>
  <c r="G42" i="5"/>
  <c r="N50" i="5"/>
  <c r="AB48" i="6" s="1"/>
  <c r="H58" i="5"/>
  <c r="F56" i="6" s="1"/>
  <c r="N41" i="5"/>
  <c r="AB39" i="6" s="1"/>
  <c r="O62" i="5"/>
  <c r="AE60" i="6" s="1"/>
  <c r="N51" i="5"/>
  <c r="AB49" i="6" s="1"/>
  <c r="U48" i="5"/>
  <c r="BA46" i="6" s="1"/>
  <c r="U46" i="5"/>
  <c r="BA44" i="6" s="1"/>
  <c r="O58" i="5"/>
  <c r="AE56" i="6" s="1"/>
  <c r="N39" i="5"/>
  <c r="AB37" i="6" s="1"/>
  <c r="G43" i="5"/>
  <c r="U47" i="5"/>
  <c r="BA45" i="6" s="1"/>
  <c r="H59" i="5"/>
  <c r="F57" i="6" s="1"/>
  <c r="G40" i="5"/>
  <c r="N48" i="5"/>
  <c r="AB46" i="6" s="1"/>
  <c r="H56" i="5"/>
  <c r="F54" i="6" s="1"/>
  <c r="O65" i="5"/>
  <c r="AE63" i="6" s="1"/>
  <c r="G37" i="5"/>
  <c r="G38" i="5"/>
  <c r="N46" i="5"/>
  <c r="AB44" i="6" s="1"/>
  <c r="O63" i="5"/>
  <c r="AE61" i="6" s="1"/>
  <c r="H45" i="5"/>
  <c r="F43" i="6" s="1"/>
  <c r="O57" i="5"/>
  <c r="AE55" i="6" s="1"/>
  <c r="K30" i="5"/>
  <c r="N30" i="5" s="1"/>
  <c r="D23" i="5"/>
  <c r="R30" i="5"/>
  <c r="U30" i="5" s="1"/>
  <c r="BA28" i="6" s="1"/>
  <c r="K23" i="5"/>
  <c r="O35" i="5"/>
  <c r="AE33" i="6" s="1"/>
  <c r="V43" i="5"/>
  <c r="BD41" i="6" s="1"/>
  <c r="O51" i="5"/>
  <c r="AE49" i="6" s="1"/>
  <c r="V32" i="5"/>
  <c r="BD30" i="6" s="1"/>
  <c r="V37" i="5"/>
  <c r="BD35" i="6" s="1"/>
  <c r="V34" i="5"/>
  <c r="BD32" i="6" s="1"/>
  <c r="O33" i="5"/>
  <c r="AE31" i="6" s="1"/>
  <c r="V41" i="5"/>
  <c r="BD39" i="6" s="1"/>
  <c r="O31" i="5"/>
  <c r="AE29" i="6" s="1"/>
  <c r="V39" i="5"/>
  <c r="BD37" i="6" s="1"/>
  <c r="V28" i="5"/>
  <c r="BD26" i="6" s="1"/>
  <c r="V44" i="5"/>
  <c r="BD42" i="6" s="1"/>
  <c r="V46" i="5"/>
  <c r="BD44" i="6" s="1"/>
  <c r="V33" i="5"/>
  <c r="BD31" i="6" s="1"/>
  <c r="V35" i="5"/>
  <c r="BD33" i="6" s="1"/>
  <c r="V40" i="5"/>
  <c r="BD38" i="6" s="1"/>
  <c r="O52" i="5"/>
  <c r="AE50" i="6" s="1"/>
  <c r="O53" i="5"/>
  <c r="AE51" i="6" s="1"/>
  <c r="V42" i="5"/>
  <c r="BD40" i="6" s="1"/>
  <c r="V29" i="5"/>
  <c r="BD27" i="6" s="1"/>
  <c r="V49" i="5"/>
  <c r="BD47" i="6" s="1"/>
  <c r="O55" i="5"/>
  <c r="AE53" i="6" s="1"/>
  <c r="V36" i="5"/>
  <c r="BD34" i="6" s="1"/>
  <c r="V53" i="5"/>
  <c r="BD51" i="6" s="1"/>
  <c r="O34" i="5"/>
  <c r="AE32" i="6" s="1"/>
  <c r="V38" i="5"/>
  <c r="BD36" i="6" s="1"/>
  <c r="V45" i="5"/>
  <c r="BD43" i="6" s="1"/>
  <c r="R25" i="5"/>
  <c r="R21" i="5"/>
  <c r="U21" i="5" s="1"/>
  <c r="V21" i="5" s="1"/>
  <c r="BD19" i="6" s="1"/>
  <c r="K22" i="5"/>
  <c r="D22" i="5"/>
  <c r="R22" i="5"/>
  <c r="U22" i="5" s="1"/>
  <c r="BA20" i="6" s="1"/>
  <c r="K25" i="5"/>
  <c r="N25" i="5" s="1"/>
  <c r="AB23" i="6" s="1"/>
  <c r="R27" i="5"/>
  <c r="U27" i="5" s="1"/>
  <c r="BA25" i="6" s="1"/>
  <c r="K27" i="5"/>
  <c r="N27" i="5" s="1"/>
  <c r="AB25" i="6" s="1"/>
  <c r="D26" i="5"/>
  <c r="G26" i="5" s="1"/>
  <c r="R26" i="5"/>
  <c r="U26" i="5" s="1"/>
  <c r="BA24" i="6" s="1"/>
  <c r="K26" i="5"/>
  <c r="N26" i="5" s="1"/>
  <c r="AB24" i="6" s="1"/>
  <c r="K21" i="5"/>
  <c r="N21" i="5" l="1"/>
  <c r="O32" i="5"/>
  <c r="AE30" i="6" s="1"/>
  <c r="C29" i="6"/>
  <c r="O28" i="5"/>
  <c r="AE26" i="6" s="1"/>
  <c r="V31" i="5"/>
  <c r="BD29" i="6" s="1"/>
  <c r="C26" i="6"/>
  <c r="O29" i="5"/>
  <c r="AE27" i="6" s="1"/>
  <c r="D72" i="5"/>
  <c r="V56" i="5"/>
  <c r="BD54" i="6" s="1"/>
  <c r="H37" i="5"/>
  <c r="F35" i="6" s="1"/>
  <c r="C35" i="6"/>
  <c r="H40" i="5"/>
  <c r="F38" i="6" s="1"/>
  <c r="C38" i="6"/>
  <c r="H39" i="5"/>
  <c r="F37" i="6" s="1"/>
  <c r="C37" i="6"/>
  <c r="H26" i="5"/>
  <c r="F24" i="6" s="1"/>
  <c r="C24" i="6"/>
  <c r="O39" i="5"/>
  <c r="AE37" i="6" s="1"/>
  <c r="O36" i="5"/>
  <c r="AE34" i="6" s="1"/>
  <c r="H42" i="5"/>
  <c r="F40" i="6" s="1"/>
  <c r="C40" i="6"/>
  <c r="O44" i="5"/>
  <c r="AE42" i="6" s="1"/>
  <c r="AB42" i="6"/>
  <c r="O30" i="5"/>
  <c r="AE28" i="6" s="1"/>
  <c r="AB28" i="6"/>
  <c r="H41" i="5"/>
  <c r="F39" i="6" s="1"/>
  <c r="C39" i="6"/>
  <c r="H24" i="5"/>
  <c r="F22" i="6" s="1"/>
  <c r="H38" i="5"/>
  <c r="F36" i="6" s="1"/>
  <c r="C36" i="6"/>
  <c r="H43" i="5"/>
  <c r="F41" i="6" s="1"/>
  <c r="C41" i="6"/>
  <c r="G22" i="5"/>
  <c r="C20" i="6" s="1"/>
  <c r="O24" i="5"/>
  <c r="AE22" i="6" s="1"/>
  <c r="U25" i="5"/>
  <c r="BA23" i="6" s="1"/>
  <c r="V23" i="5"/>
  <c r="BD21" i="6" s="1"/>
  <c r="O50" i="5"/>
  <c r="AE48" i="6" s="1"/>
  <c r="O48" i="5"/>
  <c r="AE46" i="6" s="1"/>
  <c r="V54" i="5"/>
  <c r="BD52" i="6" s="1"/>
  <c r="V52" i="5"/>
  <c r="BD50" i="6" s="1"/>
  <c r="V51" i="5"/>
  <c r="BD49" i="6" s="1"/>
  <c r="O42" i="5"/>
  <c r="AE40" i="6" s="1"/>
  <c r="O40" i="5"/>
  <c r="AE38" i="6" s="1"/>
  <c r="O41" i="5"/>
  <c r="AE39" i="6" s="1"/>
  <c r="O37" i="5"/>
  <c r="AE35" i="6" s="1"/>
  <c r="O45" i="5"/>
  <c r="AE43" i="6" s="1"/>
  <c r="O54" i="5"/>
  <c r="AE52" i="6" s="1"/>
  <c r="O38" i="5"/>
  <c r="AE36" i="6" s="1"/>
  <c r="O43" i="5"/>
  <c r="AE41" i="6" s="1"/>
  <c r="O49" i="5"/>
  <c r="AE47" i="6" s="1"/>
  <c r="V55" i="5"/>
  <c r="V50" i="5"/>
  <c r="BD48" i="6" s="1"/>
  <c r="V48" i="5"/>
  <c r="BD46" i="6" s="1"/>
  <c r="V47" i="5"/>
  <c r="BD45" i="6" s="1"/>
  <c r="O47" i="5"/>
  <c r="AE45" i="6" s="1"/>
  <c r="O46" i="5"/>
  <c r="AE44" i="6" s="1"/>
  <c r="H54" i="5"/>
  <c r="F52" i="6" s="1"/>
  <c r="H49" i="5"/>
  <c r="F47" i="6" s="1"/>
  <c r="H53" i="5"/>
  <c r="F51" i="6" s="1"/>
  <c r="H47" i="5"/>
  <c r="F45" i="6" s="1"/>
  <c r="H50" i="5"/>
  <c r="H46" i="5"/>
  <c r="F44" i="6" s="1"/>
  <c r="H48" i="5"/>
  <c r="F46" i="6" s="1"/>
  <c r="H51" i="5"/>
  <c r="F49" i="6" s="1"/>
  <c r="H55" i="5"/>
  <c r="F53" i="6" s="1"/>
  <c r="H52" i="5"/>
  <c r="F50" i="6" s="1"/>
  <c r="V30" i="5"/>
  <c r="BD28" i="6" s="1"/>
  <c r="O27" i="5"/>
  <c r="AE25" i="6" s="1"/>
  <c r="O26" i="5"/>
  <c r="AE24" i="6" s="1"/>
  <c r="V27" i="5"/>
  <c r="BD25" i="6" s="1"/>
  <c r="V26" i="5"/>
  <c r="BD24" i="6" s="1"/>
  <c r="O25" i="5"/>
  <c r="AE23" i="6" s="1"/>
  <c r="V22" i="5"/>
  <c r="BD20" i="6" s="1"/>
  <c r="BA19" i="6"/>
  <c r="R72" i="5"/>
  <c r="J9" i="5" l="1"/>
  <c r="P219" i="2"/>
  <c r="V25" i="5"/>
  <c r="BD23" i="6" s="1"/>
  <c r="BD69" i="6"/>
  <c r="BD53" i="6"/>
  <c r="H22" i="5"/>
  <c r="F20" i="6" s="1"/>
  <c r="H21" i="5"/>
  <c r="F19" i="6" s="1"/>
  <c r="C19" i="6"/>
  <c r="BA70" i="6"/>
  <c r="F8" i="5"/>
  <c r="C72" i="5"/>
  <c r="D8" i="5" s="1"/>
  <c r="J166" i="2"/>
  <c r="J154" i="2"/>
  <c r="L178" i="2"/>
  <c r="L179" i="2" s="1"/>
  <c r="L188" i="2" s="1"/>
  <c r="L207" i="2"/>
  <c r="N138" i="2"/>
  <c r="N140" i="2" s="1"/>
  <c r="N146" i="2" s="1"/>
  <c r="N173" i="2" s="1"/>
  <c r="N178" i="2"/>
  <c r="P138" i="2"/>
  <c r="P178" i="2"/>
  <c r="P207" i="2"/>
  <c r="E52" i="12"/>
  <c r="E51" i="12"/>
  <c r="E22" i="12"/>
  <c r="D32" i="12"/>
  <c r="I13" i="12"/>
  <c r="I12" i="12"/>
  <c r="I10" i="12"/>
  <c r="I7" i="12"/>
  <c r="I6" i="12"/>
  <c r="I3" i="12"/>
  <c r="I2" i="12"/>
  <c r="E21" i="12"/>
  <c r="E20" i="12"/>
  <c r="E19" i="12"/>
  <c r="E18" i="12"/>
  <c r="E17" i="12"/>
  <c r="E16" i="12"/>
  <c r="E15" i="12"/>
  <c r="E14" i="12"/>
  <c r="E13" i="12"/>
  <c r="E12" i="12"/>
  <c r="B21" i="12"/>
  <c r="B20" i="12"/>
  <c r="B19" i="12"/>
  <c r="B18" i="12"/>
  <c r="B17" i="12"/>
  <c r="B16" i="12"/>
  <c r="B15" i="12"/>
  <c r="B14" i="12"/>
  <c r="B13" i="12"/>
  <c r="B12" i="12"/>
  <c r="D2" i="12"/>
  <c r="C2" i="12"/>
  <c r="H32" i="12"/>
  <c r="H34" i="12" s="1"/>
  <c r="J186" i="2"/>
  <c r="F178" i="2"/>
  <c r="F138" i="2"/>
  <c r="F140" i="2" s="1"/>
  <c r="F146" i="2" s="1"/>
  <c r="F173" i="2" s="1"/>
  <c r="J174" i="2"/>
  <c r="J177" i="2"/>
  <c r="J180" i="2"/>
  <c r="J184" i="2"/>
  <c r="J175" i="2"/>
  <c r="H138" i="2"/>
  <c r="J147" i="2"/>
  <c r="J148" i="2"/>
  <c r="J149" i="2"/>
  <c r="J150" i="2"/>
  <c r="J151" i="2"/>
  <c r="J152" i="2"/>
  <c r="J153" i="2"/>
  <c r="J155" i="2"/>
  <c r="J156" i="2"/>
  <c r="J157" i="2"/>
  <c r="J158" i="2"/>
  <c r="J159" i="2"/>
  <c r="J160" i="2"/>
  <c r="J161" i="2"/>
  <c r="J162" i="2"/>
  <c r="J163" i="2"/>
  <c r="J164" i="2"/>
  <c r="J165" i="2"/>
  <c r="J167" i="2"/>
  <c r="J168" i="2"/>
  <c r="J169" i="2"/>
  <c r="J170" i="2"/>
  <c r="J181" i="2"/>
  <c r="J182" i="2"/>
  <c r="J183" i="2"/>
  <c r="J185" i="2"/>
  <c r="J187" i="2"/>
  <c r="J189" i="2"/>
  <c r="J191" i="2"/>
  <c r="J145" i="2"/>
  <c r="J144" i="2"/>
  <c r="J143" i="2"/>
  <c r="J142" i="2"/>
  <c r="J139" i="2"/>
  <c r="J137" i="2"/>
  <c r="J136" i="2"/>
  <c r="J135" i="2"/>
  <c r="J132" i="2"/>
  <c r="J131" i="2"/>
  <c r="J129" i="2"/>
  <c r="J128" i="2"/>
  <c r="J127" i="2"/>
  <c r="J171" i="2"/>
  <c r="H178" i="2"/>
  <c r="J176" i="2"/>
  <c r="J172" i="2"/>
  <c r="J193" i="2"/>
  <c r="D34" i="12"/>
  <c r="H69" i="12"/>
  <c r="E32" i="12" l="1"/>
  <c r="D36" i="12" s="1"/>
  <c r="J178" i="2"/>
  <c r="N179" i="2"/>
  <c r="L8" i="5"/>
  <c r="BD70" i="6"/>
  <c r="BF21" i="6"/>
  <c r="BF25" i="6"/>
  <c r="BF29" i="6"/>
  <c r="BF33" i="6"/>
  <c r="BF37" i="6"/>
  <c r="BF41" i="6"/>
  <c r="BF45" i="6"/>
  <c r="BF49" i="6"/>
  <c r="BF53" i="6"/>
  <c r="BF57" i="6"/>
  <c r="BF61" i="6"/>
  <c r="BF65" i="6"/>
  <c r="BF69" i="6"/>
  <c r="BF22" i="6"/>
  <c r="BF28" i="6"/>
  <c r="BF31" i="6"/>
  <c r="BF34" i="6"/>
  <c r="BF44" i="6"/>
  <c r="BF47" i="6"/>
  <c r="BF50" i="6"/>
  <c r="BF60" i="6"/>
  <c r="BF63" i="6"/>
  <c r="BF66" i="6"/>
  <c r="BF24" i="6"/>
  <c r="BF27" i="6"/>
  <c r="BF30" i="6"/>
  <c r="BF40" i="6"/>
  <c r="BF43" i="6"/>
  <c r="BF46" i="6"/>
  <c r="BF56" i="6"/>
  <c r="BF59" i="6"/>
  <c r="BF62" i="6"/>
  <c r="BF26" i="6"/>
  <c r="BF36" i="6"/>
  <c r="BF39" i="6"/>
  <c r="BF42" i="6"/>
  <c r="BF52" i="6"/>
  <c r="BF55" i="6"/>
  <c r="BF58" i="6"/>
  <c r="BF68" i="6"/>
  <c r="BF20" i="6"/>
  <c r="BF23" i="6"/>
  <c r="BF32" i="6"/>
  <c r="BF35" i="6"/>
  <c r="BF38" i="6"/>
  <c r="BF48" i="6"/>
  <c r="BF51" i="6"/>
  <c r="BF54" i="6"/>
  <c r="BF64" i="6"/>
  <c r="BF67" i="6"/>
  <c r="BF19" i="6"/>
  <c r="I4" i="12"/>
  <c r="B40" i="12" s="1"/>
  <c r="D71" i="12" s="1"/>
  <c r="D73" i="12" s="1"/>
  <c r="F179" i="2"/>
  <c r="F188" i="2" s="1"/>
  <c r="F194" i="2" s="1"/>
  <c r="P140" i="2"/>
  <c r="E53" i="12"/>
  <c r="E23" i="12"/>
  <c r="I15" i="12"/>
  <c r="I8" i="12"/>
  <c r="F40" i="12" s="1"/>
  <c r="H40" i="12" s="1"/>
  <c r="J138" i="2"/>
  <c r="N23" i="5"/>
  <c r="AB21" i="6" s="1"/>
  <c r="G23" i="5"/>
  <c r="G72" i="5" s="1"/>
  <c r="N22" i="5"/>
  <c r="AB20" i="6" s="1"/>
  <c r="L199" i="2"/>
  <c r="L208" i="2" s="1"/>
  <c r="L214" i="2" s="1"/>
  <c r="L194" i="2"/>
  <c r="H140" i="2"/>
  <c r="N188" i="2" l="1"/>
  <c r="N199" i="2" s="1"/>
  <c r="C21" i="6"/>
  <c r="H23" i="5"/>
  <c r="F21" i="6" s="1"/>
  <c r="O23" i="5"/>
  <c r="AE21" i="6" s="1"/>
  <c r="O22" i="5"/>
  <c r="AE20" i="6" s="1"/>
  <c r="BF70" i="6"/>
  <c r="D40" i="12"/>
  <c r="H42" i="12" s="1"/>
  <c r="P146" i="2"/>
  <c r="P173" i="2" s="1"/>
  <c r="H146" i="2"/>
  <c r="J140" i="2"/>
  <c r="H173" i="2" l="1"/>
  <c r="J146" i="2"/>
  <c r="J173" i="2" s="1"/>
  <c r="N208" i="2"/>
  <c r="N210" i="2" s="1"/>
  <c r="N214" i="2" s="1"/>
  <c r="E50" i="12"/>
  <c r="D42" i="12"/>
  <c r="G44" i="12"/>
  <c r="AB19" i="6"/>
  <c r="AB70" i="6" s="1"/>
  <c r="N72" i="5"/>
  <c r="N194" i="2"/>
  <c r="V8" i="6"/>
  <c r="D10" i="5"/>
  <c r="L224" i="2"/>
  <c r="F70" i="6"/>
  <c r="H72" i="5"/>
  <c r="O21" i="5"/>
  <c r="C70" i="6"/>
  <c r="V72" i="5"/>
  <c r="U72" i="5"/>
  <c r="K72" i="5"/>
  <c r="H179" i="2"/>
  <c r="H188" i="2" s="1"/>
  <c r="H194" i="2" s="1"/>
  <c r="J179" i="2" l="1"/>
  <c r="J188" i="2" s="1"/>
  <c r="J194" i="2" s="1"/>
  <c r="V10" i="6"/>
  <c r="F10" i="5"/>
  <c r="N224" i="2"/>
  <c r="D9" i="5"/>
  <c r="L219" i="2"/>
  <c r="V11" i="6"/>
  <c r="J10" i="5"/>
  <c r="P224" i="2"/>
  <c r="F9" i="5"/>
  <c r="N219" i="2"/>
  <c r="I23" i="6"/>
  <c r="I24" i="6"/>
  <c r="I31" i="6"/>
  <c r="I32" i="6"/>
  <c r="I39" i="6"/>
  <c r="I40" i="6"/>
  <c r="I47" i="6"/>
  <c r="I48" i="6"/>
  <c r="I55" i="6"/>
  <c r="I56" i="6"/>
  <c r="I63" i="6"/>
  <c r="I64" i="6"/>
  <c r="I25" i="6"/>
  <c r="I26" i="6"/>
  <c r="I33" i="6"/>
  <c r="I34" i="6"/>
  <c r="I41" i="6"/>
  <c r="I42" i="6"/>
  <c r="I49" i="6"/>
  <c r="I50" i="6"/>
  <c r="I57" i="6"/>
  <c r="I58" i="6"/>
  <c r="I65" i="6"/>
  <c r="I66" i="6"/>
  <c r="I20" i="6"/>
  <c r="I27" i="6"/>
  <c r="I28" i="6"/>
  <c r="I35" i="6"/>
  <c r="I36" i="6"/>
  <c r="I43" i="6"/>
  <c r="I44" i="6"/>
  <c r="I51" i="6"/>
  <c r="I52" i="6"/>
  <c r="I59" i="6"/>
  <c r="I60" i="6"/>
  <c r="I67" i="6"/>
  <c r="I68" i="6"/>
  <c r="I21" i="6"/>
  <c r="I22" i="6"/>
  <c r="I29" i="6"/>
  <c r="I30" i="6"/>
  <c r="I37" i="6"/>
  <c r="I38" i="6"/>
  <c r="I45" i="6"/>
  <c r="I46" i="6"/>
  <c r="I53" i="6"/>
  <c r="I54" i="6"/>
  <c r="I61" i="6"/>
  <c r="I62" i="6"/>
  <c r="I69" i="6"/>
  <c r="AH23" i="6"/>
  <c r="AH27" i="6"/>
  <c r="AH31" i="6"/>
  <c r="AH35" i="6"/>
  <c r="AH39" i="6"/>
  <c r="AH43" i="6"/>
  <c r="AH47" i="6"/>
  <c r="AH51" i="6"/>
  <c r="AH55" i="6"/>
  <c r="AH59" i="6"/>
  <c r="AH63" i="6"/>
  <c r="AH67" i="6"/>
  <c r="AH20" i="6"/>
  <c r="AH24" i="6"/>
  <c r="AH28" i="6"/>
  <c r="AH32" i="6"/>
  <c r="AH36" i="6"/>
  <c r="AH40" i="6"/>
  <c r="AH44" i="6"/>
  <c r="AH48" i="6"/>
  <c r="AH52" i="6"/>
  <c r="AH56" i="6"/>
  <c r="AH60" i="6"/>
  <c r="AH64" i="6"/>
  <c r="AH68" i="6"/>
  <c r="AH21" i="6"/>
  <c r="AH25" i="6"/>
  <c r="AH29" i="6"/>
  <c r="AH33" i="6"/>
  <c r="AH37" i="6"/>
  <c r="AH41" i="6"/>
  <c r="AH45" i="6"/>
  <c r="AH49" i="6"/>
  <c r="AH53" i="6"/>
  <c r="AH57" i="6"/>
  <c r="AH61" i="6"/>
  <c r="AH65" i="6"/>
  <c r="AH69" i="6"/>
  <c r="AH22" i="6"/>
  <c r="AH26" i="6"/>
  <c r="AH30" i="6"/>
  <c r="AH34" i="6"/>
  <c r="AH38" i="6"/>
  <c r="AH42" i="6"/>
  <c r="AH46" i="6"/>
  <c r="AH50" i="6"/>
  <c r="AH54" i="6"/>
  <c r="AH58" i="6"/>
  <c r="AH62" i="6"/>
  <c r="AH66" i="6"/>
  <c r="I19" i="6"/>
  <c r="AH19" i="6"/>
  <c r="AE19" i="6"/>
  <c r="AE70" i="6" s="1"/>
  <c r="O72" i="5"/>
  <c r="P179" i="2"/>
  <c r="P188" i="2" s="1"/>
  <c r="B7" i="8" l="1"/>
  <c r="J67" i="14"/>
  <c r="AC115" i="9"/>
  <c r="AP126" i="9" s="1"/>
  <c r="AC128" i="9" s="1"/>
  <c r="E8" i="12"/>
  <c r="E25" i="12" s="1"/>
  <c r="E48" i="12" s="1"/>
  <c r="H73" i="12" s="1"/>
  <c r="D72" i="12" s="1"/>
  <c r="L10" i="5"/>
  <c r="L9" i="5"/>
  <c r="P221" i="2"/>
  <c r="I70" i="6"/>
  <c r="AH70" i="6"/>
  <c r="Y70" i="14" l="1"/>
  <c r="Y67" i="14"/>
  <c r="E55" i="12"/>
  <c r="H58" i="12" s="1"/>
  <c r="D66" i="12" s="1"/>
  <c r="D68" i="12" s="1"/>
  <c r="P194" i="2"/>
  <c r="P199" i="2"/>
  <c r="H62" i="12" l="1"/>
  <c r="D67" i="12" s="1"/>
  <c r="B100" i="12"/>
  <c r="C100" i="12" s="1"/>
  <c r="C151" i="12" s="1"/>
  <c r="D151" i="12" s="1"/>
  <c r="F151" i="12" s="1"/>
  <c r="G151" i="12" s="1"/>
  <c r="P208" i="2"/>
  <c r="P210" i="2" s="1"/>
  <c r="B151" i="12" l="1"/>
  <c r="D100" i="12"/>
  <c r="F100" i="12" s="1"/>
  <c r="H100" i="12" s="1"/>
  <c r="E100" i="12"/>
  <c r="G100" i="12" s="1"/>
  <c r="I100" i="12" l="1"/>
  <c r="B103" i="12" s="1"/>
  <c r="C103" i="12" s="1"/>
  <c r="E103" i="12" s="1"/>
  <c r="G103" i="12" s="1"/>
  <c r="P214" i="2"/>
  <c r="P216" i="2" s="1"/>
  <c r="P226" i="2"/>
  <c r="V14" i="6"/>
  <c r="F12" i="6" s="1"/>
  <c r="AK8" i="6" l="1"/>
  <c r="BL22" i="6"/>
  <c r="BL26" i="6"/>
  <c r="BL30" i="6"/>
  <c r="BL34" i="6"/>
  <c r="BL38" i="6"/>
  <c r="BL42" i="6"/>
  <c r="BL46" i="6"/>
  <c r="BL50" i="6"/>
  <c r="BL54" i="6"/>
  <c r="BL58" i="6"/>
  <c r="BL62" i="6"/>
  <c r="BL66" i="6"/>
  <c r="AN21" i="6"/>
  <c r="AN25" i="6"/>
  <c r="AN29" i="6"/>
  <c r="AN33" i="6"/>
  <c r="AN37" i="6"/>
  <c r="AN41" i="6"/>
  <c r="AN45" i="6"/>
  <c r="AN49" i="6"/>
  <c r="AN53" i="6"/>
  <c r="AN57" i="6"/>
  <c r="AN61" i="6"/>
  <c r="AN65" i="6"/>
  <c r="AN69" i="6"/>
  <c r="BL23" i="6"/>
  <c r="BL27" i="6"/>
  <c r="BL31" i="6"/>
  <c r="BL35" i="6"/>
  <c r="BL39" i="6"/>
  <c r="BL43" i="6"/>
  <c r="BL47" i="6"/>
  <c r="BL51" i="6"/>
  <c r="BL55" i="6"/>
  <c r="BL59" i="6"/>
  <c r="BL63" i="6"/>
  <c r="BL67" i="6"/>
  <c r="AN22" i="6"/>
  <c r="AN26" i="6"/>
  <c r="AN30" i="6"/>
  <c r="AN34" i="6"/>
  <c r="AN38" i="6"/>
  <c r="AN42" i="6"/>
  <c r="AN46" i="6"/>
  <c r="AN50" i="6"/>
  <c r="AN54" i="6"/>
  <c r="AN58" i="6"/>
  <c r="AN62" i="6"/>
  <c r="AN66" i="6"/>
  <c r="BL20" i="6"/>
  <c r="BL24" i="6"/>
  <c r="BL28" i="6"/>
  <c r="BL32" i="6"/>
  <c r="BL36" i="6"/>
  <c r="BL40" i="6"/>
  <c r="BL44" i="6"/>
  <c r="BL48" i="6"/>
  <c r="BL52" i="6"/>
  <c r="BL56" i="6"/>
  <c r="BL60" i="6"/>
  <c r="BL64" i="6"/>
  <c r="BL68" i="6"/>
  <c r="BL19" i="6"/>
  <c r="AN23" i="6"/>
  <c r="AN27" i="6"/>
  <c r="AN31" i="6"/>
  <c r="AN35" i="6"/>
  <c r="AN39" i="6"/>
  <c r="AN43" i="6"/>
  <c r="AN47" i="6"/>
  <c r="AN51" i="6"/>
  <c r="AN55" i="6"/>
  <c r="AN59" i="6"/>
  <c r="AN63" i="6"/>
  <c r="AN67" i="6"/>
  <c r="BL33" i="6"/>
  <c r="BL49" i="6"/>
  <c r="BL65" i="6"/>
  <c r="AN20" i="6"/>
  <c r="AN36" i="6"/>
  <c r="AN52" i="6"/>
  <c r="AN68" i="6"/>
  <c r="O23" i="6"/>
  <c r="R23" i="6" s="1"/>
  <c r="O27" i="6"/>
  <c r="R27" i="6" s="1"/>
  <c r="O31" i="6"/>
  <c r="R31" i="6" s="1"/>
  <c r="O35" i="6"/>
  <c r="R35" i="6" s="1"/>
  <c r="O39" i="6"/>
  <c r="R39" i="6" s="1"/>
  <c r="O43" i="6"/>
  <c r="R43" i="6" s="1"/>
  <c r="O47" i="6"/>
  <c r="R47" i="6" s="1"/>
  <c r="O51" i="6"/>
  <c r="R51" i="6" s="1"/>
  <c r="O55" i="6"/>
  <c r="R55" i="6" s="1"/>
  <c r="O59" i="6"/>
  <c r="R59" i="6" s="1"/>
  <c r="O63" i="6"/>
  <c r="R63" i="6" s="1"/>
  <c r="O67" i="6"/>
  <c r="R67" i="6" s="1"/>
  <c r="O22" i="6"/>
  <c r="R22" i="6" s="1"/>
  <c r="O30" i="6"/>
  <c r="R30" i="6" s="1"/>
  <c r="O38" i="6"/>
  <c r="R38" i="6" s="1"/>
  <c r="O46" i="6"/>
  <c r="R46" i="6" s="1"/>
  <c r="O50" i="6"/>
  <c r="R50" i="6" s="1"/>
  <c r="O58" i="6"/>
  <c r="R58" i="6" s="1"/>
  <c r="O66" i="6"/>
  <c r="R66" i="6" s="1"/>
  <c r="BL21" i="6"/>
  <c r="BL37" i="6"/>
  <c r="BL53" i="6"/>
  <c r="BL69" i="6"/>
  <c r="AN24" i="6"/>
  <c r="AN40" i="6"/>
  <c r="AN56" i="6"/>
  <c r="O20" i="6"/>
  <c r="R20" i="6" s="1"/>
  <c r="O24" i="6"/>
  <c r="R24" i="6" s="1"/>
  <c r="O28" i="6"/>
  <c r="R28" i="6" s="1"/>
  <c r="O32" i="6"/>
  <c r="R32" i="6" s="1"/>
  <c r="O36" i="6"/>
  <c r="R36" i="6" s="1"/>
  <c r="O40" i="6"/>
  <c r="R40" i="6" s="1"/>
  <c r="O44" i="6"/>
  <c r="R44" i="6" s="1"/>
  <c r="O48" i="6"/>
  <c r="R48" i="6" s="1"/>
  <c r="O52" i="6"/>
  <c r="R52" i="6" s="1"/>
  <c r="O56" i="6"/>
  <c r="R56" i="6" s="1"/>
  <c r="O60" i="6"/>
  <c r="R60" i="6" s="1"/>
  <c r="O64" i="6"/>
  <c r="R64" i="6" s="1"/>
  <c r="O68" i="6"/>
  <c r="R68" i="6" s="1"/>
  <c r="BL25" i="6"/>
  <c r="BL41" i="6"/>
  <c r="BL57" i="6"/>
  <c r="AN28" i="6"/>
  <c r="AN44" i="6"/>
  <c r="AN60" i="6"/>
  <c r="O21" i="6"/>
  <c r="R21" i="6" s="1"/>
  <c r="O25" i="6"/>
  <c r="R25" i="6" s="1"/>
  <c r="O29" i="6"/>
  <c r="R29" i="6" s="1"/>
  <c r="O33" i="6"/>
  <c r="R33" i="6" s="1"/>
  <c r="O37" i="6"/>
  <c r="R37" i="6" s="1"/>
  <c r="O41" i="6"/>
  <c r="R41" i="6" s="1"/>
  <c r="O45" i="6"/>
  <c r="R45" i="6" s="1"/>
  <c r="O49" i="6"/>
  <c r="R49" i="6" s="1"/>
  <c r="O53" i="6"/>
  <c r="R53" i="6" s="1"/>
  <c r="O57" i="6"/>
  <c r="R57" i="6" s="1"/>
  <c r="O61" i="6"/>
  <c r="R61" i="6" s="1"/>
  <c r="O65" i="6"/>
  <c r="R65" i="6" s="1"/>
  <c r="O69" i="6"/>
  <c r="R69" i="6" s="1"/>
  <c r="BL29" i="6"/>
  <c r="BL45" i="6"/>
  <c r="BL61" i="6"/>
  <c r="AN32" i="6"/>
  <c r="AN48" i="6"/>
  <c r="AN64" i="6"/>
  <c r="O26" i="6"/>
  <c r="R26" i="6" s="1"/>
  <c r="O34" i="6"/>
  <c r="R34" i="6" s="1"/>
  <c r="O42" i="6"/>
  <c r="R42" i="6" s="1"/>
  <c r="O54" i="6"/>
  <c r="R54" i="6" s="1"/>
  <c r="O62" i="6"/>
  <c r="R62" i="6" s="1"/>
  <c r="O19" i="6"/>
  <c r="R19" i="6" s="1"/>
  <c r="AN19" i="6"/>
  <c r="D103" i="12"/>
  <c r="F103" i="12" s="1"/>
  <c r="H103" i="12" s="1"/>
  <c r="I103" i="12" s="1"/>
  <c r="B106" i="12" s="1"/>
  <c r="C106" i="12" s="1"/>
  <c r="E106" i="12" s="1"/>
  <c r="G106" i="12" s="1"/>
  <c r="AK10" i="6"/>
  <c r="F14" i="6"/>
  <c r="AQ20" i="6" l="1"/>
  <c r="AQ24" i="6"/>
  <c r="AQ28" i="6"/>
  <c r="AQ32" i="6"/>
  <c r="AQ36" i="6"/>
  <c r="AQ40" i="6"/>
  <c r="AQ44" i="6"/>
  <c r="AQ48" i="6"/>
  <c r="AQ52" i="6"/>
  <c r="AQ56" i="6"/>
  <c r="AQ60" i="6"/>
  <c r="AQ64" i="6"/>
  <c r="AQ68" i="6"/>
  <c r="AQ21" i="6"/>
  <c r="AQ25" i="6"/>
  <c r="AQ29" i="6"/>
  <c r="AQ33" i="6"/>
  <c r="AQ37" i="6"/>
  <c r="AQ41" i="6"/>
  <c r="AQ45" i="6"/>
  <c r="AQ49" i="6"/>
  <c r="AQ53" i="6"/>
  <c r="AQ57" i="6"/>
  <c r="AQ61" i="6"/>
  <c r="AQ65" i="6"/>
  <c r="AQ69" i="6"/>
  <c r="AQ22" i="6"/>
  <c r="AQ26" i="6"/>
  <c r="AQ30" i="6"/>
  <c r="AQ34" i="6"/>
  <c r="AQ38" i="6"/>
  <c r="AQ42" i="6"/>
  <c r="AQ46" i="6"/>
  <c r="AQ50" i="6"/>
  <c r="AQ54" i="6"/>
  <c r="AQ58" i="6"/>
  <c r="AQ62" i="6"/>
  <c r="AQ66" i="6"/>
  <c r="AQ19" i="6"/>
  <c r="AQ23" i="6"/>
  <c r="AQ39" i="6"/>
  <c r="AQ55" i="6"/>
  <c r="AQ27" i="6"/>
  <c r="AQ43" i="6"/>
  <c r="AQ59" i="6"/>
  <c r="AQ31" i="6"/>
  <c r="AQ47" i="6"/>
  <c r="AQ63" i="6"/>
  <c r="AQ35" i="6"/>
  <c r="AQ51" i="6"/>
  <c r="AQ67" i="6"/>
  <c r="X23" i="6"/>
  <c r="X22" i="6"/>
  <c r="X27" i="6"/>
  <c r="X31" i="6"/>
  <c r="X35" i="6"/>
  <c r="X39" i="6"/>
  <c r="X43" i="6"/>
  <c r="X47" i="6"/>
  <c r="X24" i="6"/>
  <c r="X28" i="6"/>
  <c r="X32" i="6"/>
  <c r="X36" i="6"/>
  <c r="X40" i="6"/>
  <c r="X44" i="6"/>
  <c r="X48" i="6"/>
  <c r="X20" i="6"/>
  <c r="X25" i="6"/>
  <c r="X29" i="6"/>
  <c r="X33" i="6"/>
  <c r="X37" i="6"/>
  <c r="X41" i="6"/>
  <c r="X45" i="6"/>
  <c r="X49" i="6"/>
  <c r="X34" i="6"/>
  <c r="X50" i="6"/>
  <c r="X54" i="6"/>
  <c r="X58" i="6"/>
  <c r="X62" i="6"/>
  <c r="X66" i="6"/>
  <c r="X53" i="6"/>
  <c r="X65" i="6"/>
  <c r="X21" i="6"/>
  <c r="X38" i="6"/>
  <c r="X51" i="6"/>
  <c r="X55" i="6"/>
  <c r="X59" i="6"/>
  <c r="X63" i="6"/>
  <c r="X67" i="6"/>
  <c r="X26" i="6"/>
  <c r="X42" i="6"/>
  <c r="X52" i="6"/>
  <c r="X56" i="6"/>
  <c r="X60" i="6"/>
  <c r="X64" i="6"/>
  <c r="X68" i="6"/>
  <c r="X30" i="6"/>
  <c r="X46" i="6"/>
  <c r="X57" i="6"/>
  <c r="X61" i="6"/>
  <c r="X69" i="6"/>
  <c r="X19" i="6"/>
  <c r="D106" i="12"/>
  <c r="F106" i="12" s="1"/>
  <c r="H106" i="12" s="1"/>
  <c r="I106" i="12" s="1"/>
  <c r="B109" i="12" s="1"/>
  <c r="C109" i="12" s="1"/>
  <c r="D109" i="12" s="1"/>
  <c r="F109" i="12" s="1"/>
  <c r="H109" i="12" s="1"/>
  <c r="R70" i="6"/>
  <c r="O70" i="6"/>
  <c r="AK11" i="6"/>
  <c r="AS8" i="6"/>
  <c r="AS10" i="6"/>
  <c r="AS11" i="6"/>
  <c r="AQ70" i="6" l="1"/>
  <c r="BO48" i="6"/>
  <c r="BY48" i="6" s="1"/>
  <c r="BO30" i="6"/>
  <c r="BY30" i="6" s="1"/>
  <c r="BO57" i="6"/>
  <c r="BY57" i="6" s="1"/>
  <c r="BO38" i="6"/>
  <c r="BY38" i="6" s="1"/>
  <c r="BO27" i="6"/>
  <c r="BO53" i="6"/>
  <c r="BY53" i="6" s="1"/>
  <c r="BO35" i="6"/>
  <c r="BY35" i="6" s="1"/>
  <c r="BO43" i="6"/>
  <c r="BY43" i="6" s="1"/>
  <c r="BO65" i="6"/>
  <c r="BO36" i="6"/>
  <c r="BY36" i="6" s="1"/>
  <c r="BO32" i="6"/>
  <c r="BY32" i="6" s="1"/>
  <c r="BO40" i="6"/>
  <c r="BY40" i="6" s="1"/>
  <c r="BO61" i="6"/>
  <c r="BY61" i="6" s="1"/>
  <c r="BO23" i="6"/>
  <c r="BY23" i="6" s="1"/>
  <c r="BO63" i="6"/>
  <c r="BY63" i="6" s="1"/>
  <c r="BO41" i="6"/>
  <c r="BY41" i="6" s="1"/>
  <c r="BO52" i="6"/>
  <c r="BY52" i="6" s="1"/>
  <c r="BO60" i="6"/>
  <c r="BY60" i="6" s="1"/>
  <c r="BO37" i="6"/>
  <c r="BY37" i="6" s="1"/>
  <c r="BO68" i="6"/>
  <c r="BY68" i="6" s="1"/>
  <c r="BO24" i="6"/>
  <c r="BY24" i="6" s="1"/>
  <c r="BO49" i="6"/>
  <c r="BY49" i="6" s="1"/>
  <c r="BO20" i="6"/>
  <c r="BY20" i="6" s="1"/>
  <c r="BO58" i="6"/>
  <c r="BY58" i="6" s="1"/>
  <c r="BO66" i="6"/>
  <c r="BY66" i="6" s="1"/>
  <c r="BO45" i="6"/>
  <c r="BY45" i="6" s="1"/>
  <c r="BO55" i="6"/>
  <c r="BY55" i="6" s="1"/>
  <c r="BO44" i="6"/>
  <c r="BY44" i="6" s="1"/>
  <c r="BO25" i="6"/>
  <c r="BY25" i="6" s="1"/>
  <c r="BO26" i="6"/>
  <c r="BY26" i="6" s="1"/>
  <c r="BO34" i="6"/>
  <c r="BY34" i="6" s="1"/>
  <c r="BO21" i="6"/>
  <c r="BY21" i="6" s="1"/>
  <c r="BO42" i="6"/>
  <c r="BY42" i="6" s="1"/>
  <c r="BO50" i="6"/>
  <c r="BY50" i="6" s="1"/>
  <c r="BO33" i="6"/>
  <c r="BY33" i="6" s="1"/>
  <c r="BO19" i="6"/>
  <c r="BY19" i="6" s="1"/>
  <c r="BO39" i="6"/>
  <c r="BY39" i="6" s="1"/>
  <c r="BO47" i="6"/>
  <c r="BY47" i="6" s="1"/>
  <c r="BO29" i="6"/>
  <c r="BY29" i="6" s="1"/>
  <c r="BO56" i="6"/>
  <c r="BY56" i="6" s="1"/>
  <c r="BO22" i="6"/>
  <c r="BY22" i="6" s="1"/>
  <c r="BO64" i="6"/>
  <c r="BY64" i="6" s="1"/>
  <c r="BO46" i="6"/>
  <c r="BY46" i="6" s="1"/>
  <c r="BO69" i="6"/>
  <c r="BY69" i="6" s="1"/>
  <c r="BO54" i="6"/>
  <c r="BY54" i="6" s="1"/>
  <c r="BO62" i="6"/>
  <c r="BY62" i="6" s="1"/>
  <c r="BO31" i="6"/>
  <c r="BY31" i="6" s="1"/>
  <c r="BO67" i="6"/>
  <c r="BY67" i="6" s="1"/>
  <c r="BO51" i="6"/>
  <c r="BY51" i="6" s="1"/>
  <c r="BO59" i="6"/>
  <c r="BY59" i="6" s="1"/>
  <c r="BO28" i="6"/>
  <c r="BY28" i="6" s="1"/>
  <c r="AS14" i="6"/>
  <c r="BY65" i="6"/>
  <c r="BY27" i="6"/>
  <c r="BL70" i="6"/>
  <c r="AK14" i="6"/>
  <c r="AN70" i="6"/>
  <c r="E109" i="12"/>
  <c r="G109" i="12" s="1"/>
  <c r="I109" i="12" s="1"/>
  <c r="B112" i="12" s="1"/>
  <c r="C112" i="12" s="1"/>
  <c r="D112" i="12" s="1"/>
  <c r="F112" i="12" s="1"/>
  <c r="H112" i="12" s="1"/>
  <c r="AT20" i="6" l="1"/>
  <c r="AW20" i="6" s="1"/>
  <c r="AT24" i="6"/>
  <c r="AW24" i="6" s="1"/>
  <c r="AT28" i="6"/>
  <c r="AW28" i="6" s="1"/>
  <c r="AT32" i="6"/>
  <c r="AW32" i="6" s="1"/>
  <c r="AT36" i="6"/>
  <c r="AW36" i="6" s="1"/>
  <c r="AT40" i="6"/>
  <c r="AW40" i="6" s="1"/>
  <c r="AT44" i="6"/>
  <c r="AW44" i="6" s="1"/>
  <c r="AT48" i="6"/>
  <c r="AW48" i="6" s="1"/>
  <c r="AT52" i="6"/>
  <c r="AW52" i="6" s="1"/>
  <c r="AT56" i="6"/>
  <c r="AW56" i="6" s="1"/>
  <c r="AT60" i="6"/>
  <c r="AW60" i="6" s="1"/>
  <c r="AT64" i="6"/>
  <c r="AW64" i="6" s="1"/>
  <c r="AT68" i="6"/>
  <c r="AW68" i="6" s="1"/>
  <c r="AT23" i="6"/>
  <c r="AW23" i="6" s="1"/>
  <c r="AT27" i="6"/>
  <c r="AW27" i="6" s="1"/>
  <c r="AT31" i="6"/>
  <c r="AW31" i="6" s="1"/>
  <c r="AT35" i="6"/>
  <c r="AW35" i="6" s="1"/>
  <c r="AT39" i="6"/>
  <c r="AW39" i="6" s="1"/>
  <c r="AT43" i="6"/>
  <c r="AW43" i="6" s="1"/>
  <c r="AT47" i="6"/>
  <c r="AW47" i="6" s="1"/>
  <c r="AT51" i="6"/>
  <c r="AW51" i="6" s="1"/>
  <c r="AT55" i="6"/>
  <c r="AW55" i="6" s="1"/>
  <c r="AT59" i="6"/>
  <c r="AW59" i="6" s="1"/>
  <c r="AT63" i="6"/>
  <c r="AW63" i="6" s="1"/>
  <c r="AT67" i="6"/>
  <c r="AW67" i="6" s="1"/>
  <c r="AT22" i="6"/>
  <c r="AW22" i="6" s="1"/>
  <c r="AT26" i="6"/>
  <c r="AW26" i="6" s="1"/>
  <c r="AT30" i="6"/>
  <c r="AW30" i="6" s="1"/>
  <c r="AT34" i="6"/>
  <c r="AW34" i="6" s="1"/>
  <c r="AT38" i="6"/>
  <c r="AW38" i="6" s="1"/>
  <c r="AT42" i="6"/>
  <c r="AW42" i="6" s="1"/>
  <c r="AT46" i="6"/>
  <c r="AW46" i="6" s="1"/>
  <c r="AT50" i="6"/>
  <c r="AW50" i="6" s="1"/>
  <c r="AT54" i="6"/>
  <c r="AW54" i="6" s="1"/>
  <c r="AT58" i="6"/>
  <c r="AW58" i="6" s="1"/>
  <c r="AT62" i="6"/>
  <c r="AW62" i="6" s="1"/>
  <c r="AT66" i="6"/>
  <c r="AW66" i="6" s="1"/>
  <c r="AT21" i="6"/>
  <c r="AW21" i="6" s="1"/>
  <c r="AT25" i="6"/>
  <c r="AW25" i="6" s="1"/>
  <c r="AT29" i="6"/>
  <c r="AW29" i="6" s="1"/>
  <c r="AT33" i="6"/>
  <c r="AW33" i="6" s="1"/>
  <c r="AT37" i="6"/>
  <c r="AW37" i="6" s="1"/>
  <c r="AT45" i="6"/>
  <c r="AW45" i="6" s="1"/>
  <c r="AT53" i="6"/>
  <c r="AW53" i="6" s="1"/>
  <c r="AT61" i="6"/>
  <c r="AW61" i="6" s="1"/>
  <c r="AT69" i="6"/>
  <c r="AW69" i="6" s="1"/>
  <c r="AT41" i="6"/>
  <c r="AW41" i="6" s="1"/>
  <c r="AT49" i="6"/>
  <c r="AW49" i="6" s="1"/>
  <c r="AT57" i="6"/>
  <c r="AW57" i="6" s="1"/>
  <c r="AT65" i="6"/>
  <c r="AW65" i="6" s="1"/>
  <c r="AT19" i="6"/>
  <c r="AW19" i="6" s="1"/>
  <c r="BO70" i="6"/>
  <c r="E112" i="12"/>
  <c r="G112" i="12" s="1"/>
  <c r="I112" i="12" s="1"/>
  <c r="B115" i="12" s="1"/>
  <c r="C115" i="12" s="1"/>
  <c r="D115" i="12" s="1"/>
  <c r="F115" i="12" s="1"/>
  <c r="H115" i="12" s="1"/>
  <c r="BR20" i="6" l="1"/>
  <c r="BR24" i="6"/>
  <c r="BR28" i="6"/>
  <c r="BR32" i="6"/>
  <c r="BR36" i="6"/>
  <c r="BR40" i="6"/>
  <c r="BR44" i="6"/>
  <c r="BR48" i="6"/>
  <c r="BR52" i="6"/>
  <c r="BR56" i="6"/>
  <c r="BR60" i="6"/>
  <c r="BR64" i="6"/>
  <c r="BR68" i="6"/>
  <c r="BR23" i="6"/>
  <c r="BR27" i="6"/>
  <c r="BR31" i="6"/>
  <c r="BR35" i="6"/>
  <c r="BR39" i="6"/>
  <c r="BR43" i="6"/>
  <c r="BR47" i="6"/>
  <c r="BR51" i="6"/>
  <c r="BR55" i="6"/>
  <c r="BR59" i="6"/>
  <c r="BR63" i="6"/>
  <c r="BR67" i="6"/>
  <c r="BR22" i="6"/>
  <c r="BR26" i="6"/>
  <c r="BR30" i="6"/>
  <c r="BR34" i="6"/>
  <c r="BR38" i="6"/>
  <c r="BR42" i="6"/>
  <c r="BR46" i="6"/>
  <c r="BR50" i="6"/>
  <c r="BR54" i="6"/>
  <c r="BR58" i="6"/>
  <c r="BR62" i="6"/>
  <c r="BR66" i="6"/>
  <c r="BR21" i="6"/>
  <c r="BR25" i="6"/>
  <c r="BR29" i="6"/>
  <c r="BR33" i="6"/>
  <c r="BR37" i="6"/>
  <c r="BR45" i="6"/>
  <c r="BR53" i="6"/>
  <c r="BR61" i="6"/>
  <c r="BR69" i="6"/>
  <c r="BR41" i="6"/>
  <c r="BR49" i="6"/>
  <c r="BR57" i="6"/>
  <c r="BR65" i="6"/>
  <c r="U21" i="6"/>
  <c r="U23" i="6"/>
  <c r="U25" i="6"/>
  <c r="U27" i="6"/>
  <c r="U29" i="6"/>
  <c r="U31" i="6"/>
  <c r="U33" i="6"/>
  <c r="U35" i="6"/>
  <c r="U37" i="6"/>
  <c r="U39" i="6"/>
  <c r="U41" i="6"/>
  <c r="U43" i="6"/>
  <c r="U45" i="6"/>
  <c r="U47" i="6"/>
  <c r="U49" i="6"/>
  <c r="U51" i="6"/>
  <c r="U53" i="6"/>
  <c r="U55" i="6"/>
  <c r="U57" i="6"/>
  <c r="U59" i="6"/>
  <c r="U61" i="6"/>
  <c r="U63" i="6"/>
  <c r="U65" i="6"/>
  <c r="U67" i="6"/>
  <c r="U69" i="6"/>
  <c r="U20" i="6"/>
  <c r="U22" i="6"/>
  <c r="U24" i="6"/>
  <c r="U26" i="6"/>
  <c r="U28" i="6"/>
  <c r="U30" i="6"/>
  <c r="U32" i="6"/>
  <c r="U34" i="6"/>
  <c r="U36" i="6"/>
  <c r="U38" i="6"/>
  <c r="U40" i="6"/>
  <c r="U42" i="6"/>
  <c r="U44" i="6"/>
  <c r="U46" i="6"/>
  <c r="U48" i="6"/>
  <c r="U50" i="6"/>
  <c r="U52" i="6"/>
  <c r="U54" i="6"/>
  <c r="U56" i="6"/>
  <c r="U58" i="6"/>
  <c r="U60" i="6"/>
  <c r="U62" i="6"/>
  <c r="U64" i="6"/>
  <c r="U66" i="6"/>
  <c r="U68" i="6"/>
  <c r="U19" i="6"/>
  <c r="BR19" i="6"/>
  <c r="BY70" i="6"/>
  <c r="AT70" i="6"/>
  <c r="AW70" i="6"/>
  <c r="E115" i="12"/>
  <c r="G115" i="12" s="1"/>
  <c r="I115" i="12" s="1"/>
  <c r="B118" i="12" s="1"/>
  <c r="C118" i="12" s="1"/>
  <c r="E118" i="12" s="1"/>
  <c r="G118" i="12" s="1"/>
  <c r="BU49" i="6" l="1"/>
  <c r="BZ49" i="6" s="1"/>
  <c r="BU53" i="6"/>
  <c r="BZ53" i="6" s="1"/>
  <c r="BU29" i="6"/>
  <c r="BZ29" i="6" s="1"/>
  <c r="BU62" i="6"/>
  <c r="BZ62" i="6" s="1"/>
  <c r="BU46" i="6"/>
  <c r="BZ46" i="6" s="1"/>
  <c r="BU30" i="6"/>
  <c r="BZ30" i="6" s="1"/>
  <c r="BU63" i="6"/>
  <c r="BZ63" i="6" s="1"/>
  <c r="BU47" i="6"/>
  <c r="BZ47" i="6" s="1"/>
  <c r="BU31" i="6"/>
  <c r="BZ31" i="6" s="1"/>
  <c r="BU64" i="6"/>
  <c r="BZ64" i="6" s="1"/>
  <c r="BU48" i="6"/>
  <c r="BZ48" i="6" s="1"/>
  <c r="BU32" i="6"/>
  <c r="BZ32" i="6" s="1"/>
  <c r="BU41" i="6"/>
  <c r="BZ41" i="6" s="1"/>
  <c r="BU45" i="6"/>
  <c r="BZ45" i="6" s="1"/>
  <c r="BU25" i="6"/>
  <c r="BZ25" i="6" s="1"/>
  <c r="BU58" i="6"/>
  <c r="BZ58" i="6" s="1"/>
  <c r="BU42" i="6"/>
  <c r="BZ42" i="6" s="1"/>
  <c r="BU26" i="6"/>
  <c r="BZ26" i="6" s="1"/>
  <c r="BU59" i="6"/>
  <c r="BZ59" i="6" s="1"/>
  <c r="BU43" i="6"/>
  <c r="BZ43" i="6" s="1"/>
  <c r="BU27" i="6"/>
  <c r="BZ27" i="6" s="1"/>
  <c r="BU60" i="6"/>
  <c r="BZ60" i="6" s="1"/>
  <c r="BU44" i="6"/>
  <c r="BZ44" i="6" s="1"/>
  <c r="BU28" i="6"/>
  <c r="BZ28" i="6" s="1"/>
  <c r="BU19" i="6"/>
  <c r="BZ19" i="6" s="1"/>
  <c r="BU65" i="6"/>
  <c r="BZ65" i="6" s="1"/>
  <c r="BU69" i="6"/>
  <c r="BZ69" i="6" s="1"/>
  <c r="BU37" i="6"/>
  <c r="BZ37" i="6" s="1"/>
  <c r="BU21" i="6"/>
  <c r="BZ21" i="6" s="1"/>
  <c r="BU54" i="6"/>
  <c r="BZ54" i="6" s="1"/>
  <c r="BU38" i="6"/>
  <c r="BZ38" i="6" s="1"/>
  <c r="BU22" i="6"/>
  <c r="BZ22" i="6" s="1"/>
  <c r="BU55" i="6"/>
  <c r="BZ55" i="6" s="1"/>
  <c r="BU39" i="6"/>
  <c r="BZ39" i="6" s="1"/>
  <c r="BU23" i="6"/>
  <c r="BZ23" i="6" s="1"/>
  <c r="BU56" i="6"/>
  <c r="BZ56" i="6" s="1"/>
  <c r="BU40" i="6"/>
  <c r="BZ40" i="6" s="1"/>
  <c r="BU24" i="6"/>
  <c r="BZ24" i="6" s="1"/>
  <c r="BU57" i="6"/>
  <c r="BZ57" i="6" s="1"/>
  <c r="BU61" i="6"/>
  <c r="BZ61" i="6" s="1"/>
  <c r="BU33" i="6"/>
  <c r="BZ33" i="6" s="1"/>
  <c r="BU66" i="6"/>
  <c r="BZ66" i="6" s="1"/>
  <c r="BU50" i="6"/>
  <c r="BZ50" i="6" s="1"/>
  <c r="BU34" i="6"/>
  <c r="BZ34" i="6" s="1"/>
  <c r="BU67" i="6"/>
  <c r="BZ67" i="6" s="1"/>
  <c r="BU51" i="6"/>
  <c r="BZ51" i="6" s="1"/>
  <c r="BU35" i="6"/>
  <c r="BZ35" i="6" s="1"/>
  <c r="BU68" i="6"/>
  <c r="BZ68" i="6" s="1"/>
  <c r="BU52" i="6"/>
  <c r="BZ52" i="6" s="1"/>
  <c r="BU36" i="6"/>
  <c r="BZ36" i="6" s="1"/>
  <c r="BU20" i="6"/>
  <c r="BZ20" i="6" s="1"/>
  <c r="BR70" i="6"/>
  <c r="X70" i="6"/>
  <c r="U70" i="6"/>
  <c r="D118" i="12"/>
  <c r="F118" i="12" s="1"/>
  <c r="H118" i="12" s="1"/>
  <c r="I118" i="12" s="1"/>
  <c r="B121" i="12" s="1"/>
  <c r="C121" i="12" s="1"/>
  <c r="BU70" i="6" l="1"/>
  <c r="BZ70" i="6"/>
  <c r="D121" i="12"/>
  <c r="F121" i="12" s="1"/>
  <c r="H121" i="12" s="1"/>
  <c r="E121" i="12"/>
  <c r="G121" i="12" s="1"/>
  <c r="I121" i="12" l="1"/>
  <c r="B124" i="12" s="1"/>
  <c r="C124" i="12" s="1"/>
  <c r="E124" i="12" s="1"/>
  <c r="G124" i="12" s="1"/>
  <c r="D124" i="12" l="1"/>
  <c r="F124" i="12" s="1"/>
  <c r="H124" i="12" s="1"/>
  <c r="I124" i="12" s="1"/>
  <c r="B127" i="12" s="1"/>
  <c r="C127" i="12" s="1"/>
  <c r="E127" i="12" l="1"/>
  <c r="G127" i="12" s="1"/>
  <c r="D127" i="12"/>
  <c r="F127" i="12" s="1"/>
  <c r="H127" i="12" s="1"/>
  <c r="I127" i="12" l="1"/>
  <c r="B130" i="12" s="1"/>
  <c r="C130" i="12" s="1"/>
  <c r="D130" i="12" l="1"/>
  <c r="F130" i="12" s="1"/>
  <c r="H130" i="12" s="1"/>
  <c r="E130" i="12"/>
  <c r="G130" i="12" s="1"/>
  <c r="I130" i="12" l="1"/>
  <c r="B133" i="12" s="1"/>
  <c r="C133" i="12" s="1"/>
  <c r="E133" i="12" l="1"/>
  <c r="G133" i="12" s="1"/>
  <c r="D133" i="12"/>
  <c r="F133" i="12" s="1"/>
  <c r="H133" i="12" s="1"/>
  <c r="I133" i="12" l="1"/>
  <c r="B136" i="12" s="1"/>
  <c r="C136" i="12" s="1"/>
  <c r="E136" i="12" l="1"/>
  <c r="G136" i="12" s="1"/>
  <c r="D136" i="12"/>
  <c r="F136" i="12" s="1"/>
  <c r="H136" i="12" s="1"/>
  <c r="I136" i="12" l="1"/>
  <c r="B139" i="12" s="1"/>
  <c r="C139" i="12" s="1"/>
  <c r="D139" i="12" s="1"/>
  <c r="F139" i="12" s="1"/>
  <c r="H139" i="12" s="1"/>
  <c r="E139" i="12" l="1"/>
  <c r="G139" i="12" s="1"/>
  <c r="I139" i="12" s="1"/>
  <c r="B142" i="12" s="1"/>
  <c r="C142" i="12" s="1"/>
  <c r="D142" i="12" s="1"/>
  <c r="F142" i="12" s="1"/>
  <c r="H142" i="12" s="1"/>
  <c r="E142" i="12" l="1"/>
  <c r="G142" i="12" s="1"/>
  <c r="I142" i="12" s="1"/>
</calcChain>
</file>

<file path=xl/sharedStrings.xml><?xml version="1.0" encoding="utf-8"?>
<sst xmlns="http://schemas.openxmlformats.org/spreadsheetml/2006/main" count="986" uniqueCount="605">
  <si>
    <t>Site Work</t>
  </si>
  <si>
    <t>Building Demolition</t>
  </si>
  <si>
    <t>Interior Demolition</t>
  </si>
  <si>
    <t>New Construction</t>
  </si>
  <si>
    <t>Rehabilitation</t>
  </si>
  <si>
    <t>Accessory Building</t>
  </si>
  <si>
    <t>General Requirements</t>
  </si>
  <si>
    <t>Builder's Overhead</t>
  </si>
  <si>
    <t>Architect Fee - Supervision</t>
  </si>
  <si>
    <t>Soils Report</t>
  </si>
  <si>
    <t>Survey</t>
  </si>
  <si>
    <t xml:space="preserve">Engineering </t>
  </si>
  <si>
    <t>Construction Loan Interest</t>
  </si>
  <si>
    <t>Construction Period Insurance</t>
  </si>
  <si>
    <t>MHDC Construction Loan Fee</t>
  </si>
  <si>
    <t>Other Construction Loan Fee</t>
  </si>
  <si>
    <t xml:space="preserve">MHDC Permanent Financing Fee </t>
  </si>
  <si>
    <t>Other Permanent Financing Fee</t>
  </si>
  <si>
    <t>Environmental Study</t>
  </si>
  <si>
    <t xml:space="preserve">Market Study </t>
  </si>
  <si>
    <t>Appraisal</t>
  </si>
  <si>
    <t>Legal - Permanent</t>
  </si>
  <si>
    <t>Organization</t>
  </si>
  <si>
    <t>Cost Certification</t>
  </si>
  <si>
    <t xml:space="preserve">Relocation </t>
  </si>
  <si>
    <t>Land</t>
  </si>
  <si>
    <t xml:space="preserve">Developer's Fee </t>
  </si>
  <si>
    <t>Consultant's Fee</t>
  </si>
  <si>
    <t>Tax Credit Monitoring Fee</t>
  </si>
  <si>
    <t>All Bond Related Costs</t>
  </si>
  <si>
    <t>Operating Reserve (cash escrow)</t>
  </si>
  <si>
    <t>Replacement Reserve (cash escrow)</t>
  </si>
  <si>
    <t>Acquisition</t>
  </si>
  <si>
    <t>Adjusted Basis</t>
  </si>
  <si>
    <t>TOTAL</t>
  </si>
  <si>
    <t>ACTUAL</t>
  </si>
  <si>
    <t>COSTS</t>
  </si>
  <si>
    <t>Development Name:</t>
  </si>
  <si>
    <t>Environmental Abatement</t>
  </si>
  <si>
    <t>Address:</t>
  </si>
  <si>
    <t>Total Eligible Basis</t>
  </si>
  <si>
    <t>Yes</t>
  </si>
  <si>
    <t>No</t>
  </si>
  <si>
    <t>Source</t>
  </si>
  <si>
    <t>Other</t>
  </si>
  <si>
    <t>Amount</t>
  </si>
  <si>
    <t>General Partner Equity</t>
  </si>
  <si>
    <t>TOTAL FUNDING</t>
  </si>
  <si>
    <t>Subtotal Eligible Basis</t>
  </si>
  <si>
    <t>Applicable Fraction</t>
  </si>
  <si>
    <t>MHDC Rental Production Application Fee</t>
  </si>
  <si>
    <t>AHAP Application &amp; Reservation Fee</t>
  </si>
  <si>
    <t>A</t>
  </si>
  <si>
    <t>B</t>
  </si>
  <si>
    <t>C</t>
  </si>
  <si>
    <t>D</t>
  </si>
  <si>
    <t>E</t>
  </si>
  <si>
    <t>F</t>
  </si>
  <si>
    <t>Phone:</t>
  </si>
  <si>
    <t>Credit</t>
  </si>
  <si>
    <t>New</t>
  </si>
  <si>
    <t>Rehab</t>
  </si>
  <si>
    <t>Off-Site Improvements</t>
  </si>
  <si>
    <t>Architect &amp; Engineering Fee - Design</t>
  </si>
  <si>
    <t>Construction Period Real Estate Taxes</t>
  </si>
  <si>
    <t>Title Recording &amp; Disbursing - Construction Loan</t>
  </si>
  <si>
    <t>Title Recording &amp; Disbursing - Permanent Loan</t>
  </si>
  <si>
    <t>Legal - Construction</t>
  </si>
  <si>
    <t>Legal - Acquisition &amp; Recording</t>
  </si>
  <si>
    <t>Tax Credit Fee (7%)</t>
  </si>
  <si>
    <t>Syndication Costs (Fees paid by Developer)</t>
  </si>
  <si>
    <t>Acquisition Cost of Buildings</t>
  </si>
  <si>
    <t>Less Exclusions</t>
  </si>
  <si>
    <t>Total Exclusions</t>
  </si>
  <si>
    <t>Non-Qualifying Units of Higher Quality</t>
  </si>
  <si>
    <t>Street Address</t>
  </si>
  <si>
    <t>Unit Fraction</t>
  </si>
  <si>
    <t>Building #</t>
  </si>
  <si>
    <t>Applicable Percentage</t>
  </si>
  <si>
    <t>From Partnership Agreement</t>
  </si>
  <si>
    <t>MHDC LIHTC Number:</t>
  </si>
  <si>
    <t>Federal Credit AMT</t>
  </si>
  <si>
    <t>Date Created:</t>
  </si>
  <si>
    <t>Federal Proceeds</t>
  </si>
  <si>
    <t>Last Revised:</t>
  </si>
  <si>
    <t>Federal Equity $</t>
  </si>
  <si>
    <t>State Credit AMT</t>
  </si>
  <si>
    <t>State Proceeds</t>
  </si>
  <si>
    <t># 1</t>
  </si>
  <si>
    <t>TOTAL DEVELOPMENT COSTS</t>
  </si>
  <si>
    <t>State Equity $</t>
  </si>
  <si>
    <t>Limited Ownership %</t>
  </si>
  <si>
    <t>Federal Hist Proceeds</t>
  </si>
  <si>
    <t>State Hist Proceeds</t>
  </si>
  <si>
    <t>Total Equity Proceeds</t>
  </si>
  <si>
    <t>FUNDING SOURCES TOTAL</t>
  </si>
  <si>
    <t>DEVELOPMENT FUNDING GAP</t>
  </si>
  <si>
    <t xml:space="preserve">  </t>
  </si>
  <si>
    <t>FEDERAL TAX CREDIT</t>
  </si>
  <si>
    <t>STATE TAX CREDIT</t>
  </si>
  <si>
    <t># 2</t>
  </si>
  <si>
    <t>MAXIMUM</t>
  </si>
  <si>
    <t>TAX CREDIT AMOUNT</t>
  </si>
  <si>
    <t xml:space="preserve"> </t>
  </si>
  <si>
    <t xml:space="preserve">                        </t>
  </si>
  <si>
    <t>TOTAL TAX CREDIT</t>
  </si>
  <si>
    <t>(10 YEARS)</t>
  </si>
  <si>
    <t>GP Credits</t>
  </si>
  <si>
    <t>POTENTIAL EQUITY</t>
  </si>
  <si>
    <t>USING ESTIMATED PRICE</t>
  </si>
  <si>
    <t>PER EQUITY DOLLAR OF</t>
  </si>
  <si>
    <t>% OF TOTAL EQUITY RAISED:</t>
  </si>
  <si>
    <t xml:space="preserve">POTENTIAL TOTAL EQUITY (FEDERAL &amp; STATE) </t>
  </si>
  <si>
    <r>
      <t>*</t>
    </r>
    <r>
      <rPr>
        <sz val="10"/>
        <rFont val="Arial"/>
        <family val="2"/>
      </rPr>
      <t>Note - If the result is a</t>
    </r>
  </si>
  <si>
    <t>DEVELOPMENT FUNDING  GAP</t>
  </si>
  <si>
    <t>(Shortfall), none of the</t>
  </si>
  <si>
    <t>LESS  POTENTIAL EQUITY FROM:</t>
  </si>
  <si>
    <t>the numbers below</t>
  </si>
  <si>
    <t>are applicable.</t>
  </si>
  <si>
    <t># 3</t>
  </si>
  <si>
    <t>IF THERE IS A FUNDING EXCESS:</t>
  </si>
  <si>
    <t>FUNDING EXCESS OR (SHORTFALL)*</t>
  </si>
  <si>
    <t>A.</t>
  </si>
  <si>
    <r>
      <t xml:space="preserve">WILL BE </t>
    </r>
    <r>
      <rPr>
        <i/>
        <sz val="11"/>
        <rFont val="Arial"/>
        <family val="2"/>
      </rPr>
      <t>REDUCED</t>
    </r>
    <r>
      <rPr>
        <sz val="11"/>
        <rFont val="Arial"/>
        <family val="2"/>
      </rPr>
      <t xml:space="preserve"> TO:</t>
    </r>
  </si>
  <si>
    <t>B.</t>
  </si>
  <si>
    <t>OR</t>
  </si>
  <si>
    <t>RESULT OF A + B</t>
  </si>
  <si>
    <t>ADJUSTMENT</t>
  </si>
  <si>
    <t>IF EXCESS, FEDERAL TAX CREDIT</t>
  </si>
  <si>
    <t>C.</t>
  </si>
  <si>
    <r>
      <t xml:space="preserve">WILL </t>
    </r>
    <r>
      <rPr>
        <i/>
        <sz val="11"/>
        <rFont val="Arial"/>
        <family val="2"/>
      </rPr>
      <t>REMAIN</t>
    </r>
    <r>
      <rPr>
        <sz val="11"/>
        <rFont val="Arial"/>
        <family val="2"/>
      </rPr>
      <t>:</t>
    </r>
  </si>
  <si>
    <t>RESULT OF C + D</t>
  </si>
  <si>
    <t>STATE TAX CREDIT WILL BE</t>
  </si>
  <si>
    <t>D.</t>
  </si>
  <si>
    <r>
      <t>REDUCED</t>
    </r>
    <r>
      <rPr>
        <sz val="11"/>
        <rFont val="Arial"/>
        <family val="2"/>
      </rPr>
      <t xml:space="preserve"> TO:</t>
    </r>
  </si>
  <si>
    <t xml:space="preserve">       </t>
  </si>
  <si>
    <t xml:space="preserve">A FUNDING SHORTFALL CREATES A DIMINISHING SPIRALING AFFECT ON THE PROJECTS MAXIMUM TAX CREDIT AMOUNT AND THE POTENTIAL EQUITY WHICH CAN BE RAISED.    IF A PROJECT HAS A SHORTFALL,  THE FIRST BUDGET LINE ITEM TO BE REDUCED IS THE DEVELOPER'S FEE BECAUSE THE DEVELOPER'S FEE IS INCLUDED IN THE TAX CREDIT ELIGIBLE BASIS.    A REDUCTION IN THE BASIS CAUSES A REDUCTION IN THE TAX CREDIT AMOUNT.    A REDUCTION IN THE TAX CREDIT AMOUNT CAUSES A FURTHER EXPANSION OF THE FUNDING SHORTFALL.    THE WHOLE PROCESS KEEPS REPEATING ITSELF,  UNTIL THE EXPANSION OF THE FUNDING SHORTFALL NO LONDER REDUCES THE MAXIMUM PROJECT TAX CREDIT AMOUNT.
UNLESS THERE IS ANOTHER FUNDING SOURCE TO FUNDING TO FILL THE SHORTFALL , THIS PROCESS WILL DETERMINE THE PROJECT'S MAXIMUM TAX CREDIT AMOUNT.    A VISUAL EXPANATION OF THE PROCESS IS SHOWN BELOW.
</t>
  </si>
  <si>
    <t>REDUCED</t>
  </si>
  <si>
    <t>FURTHER</t>
  </si>
  <si>
    <t>ANNUAL</t>
  </si>
  <si>
    <t>FUNDING</t>
  </si>
  <si>
    <t>FEDERAL</t>
  </si>
  <si>
    <t>SHORTFALL</t>
  </si>
  <si>
    <t>TAX CREDIT</t>
  </si>
  <si>
    <t>BY</t>
  </si>
  <si>
    <t>WITH TAX</t>
  </si>
  <si>
    <t>YEAR</t>
  </si>
  <si>
    <t xml:space="preserve"> FUNDING </t>
  </si>
  <si>
    <t>CREDIT % AT</t>
  </si>
  <si>
    <t>STATE</t>
  </si>
  <si>
    <t>EFFECTIVE</t>
  </si>
  <si>
    <t>POTENTIAL</t>
  </si>
  <si>
    <t>EQUITY RAISED</t>
  </si>
  <si>
    <t>EQUITY FACTOR</t>
  </si>
  <si>
    <t>REDUCTION</t>
  </si>
  <si>
    <t>AMOUNT</t>
  </si>
  <si>
    <t>FUNDING SOURCES (other than low income tax credits)</t>
  </si>
  <si>
    <t>FEDERAL HISTORIC CREDIT EQUITY (if any)</t>
  </si>
  <si>
    <t>STATE HISTORIC CREDIT EQUITY (if any)</t>
  </si>
  <si>
    <t>TOTAL HISTORIC EQUITY</t>
  </si>
  <si>
    <t>Prepaid MIP (Risk Share Developments only)</t>
  </si>
  <si>
    <t>Historic Tax Credit Fees (Attach Historic TC cost cert.)</t>
  </si>
  <si>
    <t>Lease-up (cash escrow) FIN 117</t>
  </si>
  <si>
    <t>*</t>
  </si>
  <si>
    <t>The undersigned hereby certifies that, except as noted below, there has not been and is not now any identity of interest between the mortgagor/owner and the general contractor and/or any subcontractor, material supplier or equipment lessor.</t>
  </si>
  <si>
    <t>The undersigned further certifies that, except as noted below, there has not been and is not now any identity of interest between the developer and the general contractor and/or any subcontractor, material supplier or equipment lessor.</t>
  </si>
  <si>
    <t>The following identities of interest exist (if none, so state):</t>
  </si>
  <si>
    <t>All amounts of equity received or to be received are being reported in this cost certification and agree with the final amended and restated partnership agreement and the firm equity commitments.  Any differences between the amounts in the firm equity commitments and the partnership agreement are being disclosed to MHDC.  All equity amounts received or to be received are being utilized to directly finance the development.  I understand that any falsification of any of the cost certification documents or supporting documentation may result in being ineligible to participate in future MHDC programs, in addition to possible recapture of tax credits as provided by I.R.C. Section 42 and Chapter 135 of MO Revised Statutes.</t>
  </si>
  <si>
    <t>I hereby certify that all information stated herein, as well as any information provided in the accompaniment herewith, is true and accurate.  I understand that failure to provide requested information and all necessary paperwork may delay the cost certification review by MHDC.</t>
  </si>
  <si>
    <t>By:</t>
  </si>
  <si>
    <t>Name:</t>
  </si>
  <si>
    <t>Title:</t>
  </si>
  <si>
    <t>(signature)</t>
  </si>
  <si>
    <t>Date:</t>
  </si>
  <si>
    <t>Email:</t>
  </si>
  <si>
    <t xml:space="preserve"> Paid by owner - Construction Costs</t>
  </si>
  <si>
    <t>FF &amp; E</t>
  </si>
  <si>
    <t>Other Acquisition Costs</t>
  </si>
  <si>
    <t>Other Escrow(s)</t>
  </si>
  <si>
    <t>MHDC Construction Inspection Fee</t>
  </si>
  <si>
    <t>Other Construction Inspection Fee</t>
  </si>
  <si>
    <t>Accountant's Fee</t>
  </si>
  <si>
    <t>State</t>
  </si>
  <si>
    <t>Qualified</t>
  </si>
  <si>
    <t>In-Service</t>
  </si>
  <si>
    <t>Applicable</t>
  </si>
  <si>
    <t>Basis</t>
  </si>
  <si>
    <t>Date</t>
  </si>
  <si>
    <t>Placed</t>
  </si>
  <si>
    <t xml:space="preserve">New </t>
  </si>
  <si>
    <t xml:space="preserve">Non-Recourse Financing </t>
  </si>
  <si>
    <t>Federal</t>
  </si>
  <si>
    <t>Category Description</t>
  </si>
  <si>
    <t>Invoice #</t>
  </si>
  <si>
    <t>Check # / Draw #</t>
  </si>
  <si>
    <t>Payee</t>
  </si>
  <si>
    <t>MBE Certified</t>
  </si>
  <si>
    <t>WBE Certified</t>
  </si>
  <si>
    <t>Section 3</t>
  </si>
  <si>
    <t>Subtotal</t>
  </si>
  <si>
    <t>Prepaid MIP (Risk share only)</t>
  </si>
  <si>
    <t>Historic Tax Credit Fees</t>
  </si>
  <si>
    <t>Lease-up (Cash Escrow) FIN 117</t>
  </si>
  <si>
    <t>Total of Costs outside of Construction Contract</t>
  </si>
  <si>
    <t>Total from Contractors itemized list</t>
  </si>
  <si>
    <t>Please explain if there is any difference</t>
  </si>
  <si>
    <t>Eligible</t>
  </si>
  <si>
    <t>Total</t>
  </si>
  <si>
    <t>MHDC Permanent Financing Fee</t>
  </si>
  <si>
    <t>Builder's Profit</t>
  </si>
  <si>
    <t>Line</t>
  </si>
  <si>
    <t>Amount Paid As of Cost Certification Date</t>
  </si>
  <si>
    <t>Amount to be Paid after Cost Certification Date</t>
  </si>
  <si>
    <t>Bonding</t>
  </si>
  <si>
    <t>Permits</t>
  </si>
  <si>
    <t>New Construction Credit</t>
  </si>
  <si>
    <t>Acquisition Credit</t>
  </si>
  <si>
    <t>Rehabilitation Credit</t>
  </si>
  <si>
    <t>Owner:</t>
  </si>
  <si>
    <t>No. of Mkt Rate Units</t>
  </si>
  <si>
    <t>No. of Affordable Units</t>
  </si>
  <si>
    <t>Total Affordable Square Footage</t>
  </si>
  <si>
    <t>Total Market Square Footage</t>
  </si>
  <si>
    <t>Floor Space Fraction</t>
  </si>
  <si>
    <t>Rehab Placed in Service Date</t>
  </si>
  <si>
    <t>New Placed in Service Date</t>
  </si>
  <si>
    <t>Acquisition Placed in Service Date</t>
  </si>
  <si>
    <t>Boost for QCT/DDA Boost Y/N</t>
  </si>
  <si>
    <t>First Year to Begin claiming credits</t>
  </si>
  <si>
    <t>No. of Residential Buildings in Development:</t>
  </si>
  <si>
    <t>City</t>
  </si>
  <si>
    <t xml:space="preserve">State </t>
  </si>
  <si>
    <t>Federal %</t>
  </si>
  <si>
    <t>TOTALS:</t>
  </si>
  <si>
    <t>n</t>
  </si>
  <si>
    <t>Special Needs Reserve</t>
  </si>
  <si>
    <t>Federal Amount</t>
  </si>
  <si>
    <t>State Amount</t>
  </si>
  <si>
    <t>Building Distribution %</t>
  </si>
  <si>
    <t xml:space="preserve">Federal </t>
  </si>
  <si>
    <t>Reduction Percent:</t>
  </si>
  <si>
    <t>Federal Awarded Credits</t>
  </si>
  <si>
    <t>State Awarded Credits</t>
  </si>
  <si>
    <t>Sq. Ft. % Distribution</t>
  </si>
  <si>
    <t xml:space="preserve">Development Number: </t>
  </si>
  <si>
    <t xml:space="preserve">Ownership Entity: </t>
  </si>
  <si>
    <t xml:space="preserve">Ownership FEIN: </t>
  </si>
  <si>
    <r>
      <t xml:space="preserve">Federal Grant(s) </t>
    </r>
    <r>
      <rPr>
        <sz val="8"/>
        <rFont val="Arial"/>
        <family val="2"/>
      </rPr>
      <t>(please list)</t>
    </r>
  </si>
  <si>
    <r>
      <t xml:space="preserve">Federal Subsidy </t>
    </r>
    <r>
      <rPr>
        <sz val="8"/>
        <rFont val="Arial"/>
        <family val="2"/>
      </rPr>
      <t>(please list)</t>
    </r>
  </si>
  <si>
    <r>
      <t xml:space="preserve">Basis Boost % </t>
    </r>
    <r>
      <rPr>
        <sz val="8"/>
        <rFont val="Arial"/>
        <family val="2"/>
      </rPr>
      <t>(Check all that apply below)</t>
    </r>
  </si>
  <si>
    <r>
      <t xml:space="preserve">Historic Rehabilitation Credits </t>
    </r>
    <r>
      <rPr>
        <sz val="8"/>
        <rFont val="Arial"/>
        <family val="2"/>
      </rPr>
      <t>(residential portion)</t>
    </r>
  </si>
  <si>
    <t>Qualified Census Tract (QCT)</t>
  </si>
  <si>
    <t>Difficult to Develop Area (DDA)</t>
  </si>
  <si>
    <t>Preservation Priority</t>
  </si>
  <si>
    <t>Special Needs Priority</t>
  </si>
  <si>
    <t>Workforce Housing</t>
  </si>
  <si>
    <t>Please elect all basis boost conditions this project qualified for at Firm Commitment</t>
  </si>
  <si>
    <t>Form 3335 | Development Cost Certification</t>
  </si>
  <si>
    <t>Form 3335-C Supplement | Allocated Credit Amount Basis Reduction</t>
  </si>
  <si>
    <t>Form 3335-E | Owner Certification</t>
  </si>
  <si>
    <t>Form 3341 | LOW-INCOME HOUSING TAX CREDIT DEVELOPMENT FINANCING CERTIFICATION</t>
  </si>
  <si>
    <t>Zip</t>
  </si>
  <si>
    <t>Paid by Owner - Construction Costs</t>
  </si>
  <si>
    <t>First Year to Begin Claiming Credits:</t>
  </si>
  <si>
    <t>Rehabilitation:</t>
  </si>
  <si>
    <t>New:</t>
  </si>
  <si>
    <t>Total:</t>
  </si>
  <si>
    <t>Project Address</t>
  </si>
  <si>
    <t>Form 3335-D | Contact Information</t>
  </si>
  <si>
    <t>Contact Name:</t>
  </si>
  <si>
    <t>City:</t>
  </si>
  <si>
    <t>State:</t>
  </si>
  <si>
    <t>Zip:</t>
  </si>
  <si>
    <t xml:space="preserve">Project Contact </t>
  </si>
  <si>
    <r>
      <t xml:space="preserve">Cost Certification Contact </t>
    </r>
    <r>
      <rPr>
        <sz val="9"/>
        <rFont val="Arial"/>
        <family val="2"/>
      </rPr>
      <t xml:space="preserve"> </t>
    </r>
  </si>
  <si>
    <t>Updated contact for project</t>
  </si>
  <si>
    <t>Main address for project site</t>
  </si>
  <si>
    <t>Contact for questions about the information contained in this cost certification</t>
  </si>
  <si>
    <t>Credit Pricing</t>
  </si>
  <si>
    <t>Service Enriched Priority</t>
  </si>
  <si>
    <t>Acquisition:</t>
  </si>
  <si>
    <t>Number of Special Needs Units</t>
  </si>
  <si>
    <t>Funding Priorities</t>
  </si>
  <si>
    <t>Please elect any additional Funding Priorities this project qualified for at Firm Commitment</t>
  </si>
  <si>
    <t>Non-Profit Participation</t>
  </si>
  <si>
    <t>Qualified Basis Per Building</t>
  </si>
  <si>
    <t>Basis Boost Amount</t>
  </si>
  <si>
    <t>Federal Credits</t>
  </si>
  <si>
    <t>State Credits</t>
  </si>
  <si>
    <t>Maximum Eligible</t>
  </si>
  <si>
    <t xml:space="preserve">Maximum Eligible Credits </t>
  </si>
  <si>
    <t>Max Eligible Credits</t>
  </si>
  <si>
    <t>Total Qualified Basis</t>
  </si>
  <si>
    <t>Total Project</t>
  </si>
  <si>
    <t>Qualified Basis</t>
  </si>
  <si>
    <r>
      <t>Eligible Basis</t>
    </r>
    <r>
      <rPr>
        <sz val="12"/>
        <rFont val="Arial"/>
        <family val="2"/>
      </rPr>
      <t xml:space="preserve"> (adjusted)</t>
    </r>
  </si>
  <si>
    <r>
      <rPr>
        <sz val="8"/>
        <rFont val="Arial"/>
        <family val="2"/>
      </rPr>
      <t>(From 3335-C)</t>
    </r>
    <r>
      <rPr>
        <sz val="12"/>
        <rFont val="Arial"/>
        <family val="2"/>
      </rPr>
      <t xml:space="preserve"> Total</t>
    </r>
  </si>
  <si>
    <r>
      <rPr>
        <sz val="8"/>
        <rFont val="Arial"/>
        <family val="2"/>
      </rPr>
      <t xml:space="preserve">(From 3335-C) </t>
    </r>
    <r>
      <rPr>
        <sz val="12"/>
        <rFont val="Arial"/>
        <family val="2"/>
      </rPr>
      <t>Total</t>
    </r>
  </si>
  <si>
    <t>Max Eligible Tax Credits</t>
  </si>
  <si>
    <t>Form 3335-B |  Applicable Fraction Calculation - Building Detail</t>
  </si>
  <si>
    <t>BASIS</t>
  </si>
  <si>
    <t>Development Categories</t>
  </si>
  <si>
    <t>Market Study</t>
  </si>
  <si>
    <t>Relocation</t>
  </si>
  <si>
    <t>Developer's Fee</t>
  </si>
  <si>
    <t>Form 3335-A | Itemized Cost Detail</t>
  </si>
  <si>
    <t>Total Construction Contract Costs (lines 1-12)</t>
  </si>
  <si>
    <t>Total Construction Cost (lines 13-14)</t>
  </si>
  <si>
    <t>Total for All Improvements (lines 16-20)</t>
  </si>
  <si>
    <t>Replacement Cost w/o Acquisition (lines 21-47)</t>
  </si>
  <si>
    <t>Acquisition Cost (lines 49-52)</t>
  </si>
  <si>
    <t>Total Replacement Cost (lines 48-53)</t>
  </si>
  <si>
    <t>Subtotal Development Costs (lines 54-62)</t>
  </si>
  <si>
    <t>Total Development Costs (lines 63-68)</t>
  </si>
  <si>
    <t>Cost Certification 3335</t>
  </si>
  <si>
    <t>Itemized Cost Detail 3335-A</t>
  </si>
  <si>
    <t>Applicable Fraction 3335-B</t>
  </si>
  <si>
    <t>Qualified Basis 3335-C</t>
  </si>
  <si>
    <t>Owner's Certification 3335-E</t>
  </si>
  <si>
    <t>Opportunity Area</t>
  </si>
  <si>
    <t>Allocated Credit 3335-C Supplement</t>
  </si>
  <si>
    <t>Complete the Federal and State LIHTC award amount for the project. This form will calculate Qualified Basis, Federal Credit, and State Credit for each building. Amounts will be calculated based on the Federal and State LIHTC award amount and the distribution of Eligible Basis entered on 3335-C.</t>
  </si>
  <si>
    <t>MHDC 3341</t>
  </si>
  <si>
    <t>Complete financing and equity information for development.</t>
  </si>
  <si>
    <t>This form will populate with building information once Applicable Fraction 3335-B is completed. For each building, complete the information for each applicable credit type. Total Eligible Basis on the top of the form should match the Total Eligible Basis from Cost Certification 3335.</t>
  </si>
  <si>
    <t xml:space="preserve">Form 3335 | Development Cost Certification - LIHTC - INSTRUCTIONS </t>
  </si>
  <si>
    <r>
      <t xml:space="preserve">Complete contact information for all sections. All fields must be completed. </t>
    </r>
    <r>
      <rPr>
        <b/>
        <sz val="11"/>
        <rFont val="Arial"/>
        <family val="2"/>
      </rPr>
      <t>Do not reference the contact information in other sections.</t>
    </r>
  </si>
  <si>
    <t>Contact Information 3335-D</t>
  </si>
  <si>
    <t>Owner Portion:</t>
  </si>
  <si>
    <t>Project #:</t>
  </si>
  <si>
    <t>13-402-TE</t>
  </si>
  <si>
    <t>Project Name:</t>
  </si>
  <si>
    <t>Blair School</t>
  </si>
  <si>
    <t>Stage:</t>
  </si>
  <si>
    <t>Cost Cert</t>
  </si>
  <si>
    <t>AOD Version:</t>
  </si>
  <si>
    <t>Percent of Bond Amt. to Basis:</t>
  </si>
  <si>
    <t>42(m) Federal TC Amt:</t>
  </si>
  <si>
    <t>42(m) State TC Amt:</t>
  </si>
  <si>
    <t>Rate Locked:</t>
  </si>
  <si>
    <t>7% Allocation Fee at 42(m):</t>
  </si>
  <si>
    <t>7% Allocation Fee Paid:</t>
  </si>
  <si>
    <t>Tax Credit Equity From Partnership/Operating Agreement</t>
  </si>
  <si>
    <t>Total Funding Sources</t>
  </si>
  <si>
    <t>Limited Partner - Federal:</t>
  </si>
  <si>
    <t>Red Mortgage TE Bonds</t>
  </si>
  <si>
    <t>% of Ownership:</t>
  </si>
  <si>
    <t>StL CDA</t>
  </si>
  <si>
    <t>Credit Amount:</t>
  </si>
  <si>
    <t>TAC</t>
  </si>
  <si>
    <t>Equity:</t>
  </si>
  <si>
    <t>Cash</t>
  </si>
  <si>
    <t>Rate:</t>
  </si>
  <si>
    <t>State Member - Federal:</t>
  </si>
  <si>
    <t>Total Federal Equity:</t>
  </si>
  <si>
    <t>State Member - State:</t>
  </si>
  <si>
    <t>GP Equity</t>
  </si>
  <si>
    <t>Total Funding Sources:</t>
  </si>
  <si>
    <t>Total State Equity:</t>
  </si>
  <si>
    <t>Federal Historic Tax Credit:</t>
  </si>
  <si>
    <t>State Historic Tax Credit:</t>
  </si>
  <si>
    <t>Total Equity:</t>
  </si>
  <si>
    <t>Development Funding Gap</t>
  </si>
  <si>
    <t>Total Development Costs:</t>
  </si>
  <si>
    <t>Potential Tax Credit Equity</t>
  </si>
  <si>
    <t>Funding Gap:</t>
  </si>
  <si>
    <t>Calculation for add'l fees due:</t>
  </si>
  <si>
    <t>Federal:</t>
  </si>
  <si>
    <t>Total Potential LIHTC Equity:</t>
  </si>
  <si>
    <t>42m due</t>
  </si>
  <si>
    <t>Sub Total:</t>
  </si>
  <si>
    <t>cc due</t>
  </si>
  <si>
    <t>Credit for 10 Years:</t>
  </si>
  <si>
    <t>Total Federal Historic TC Equtiy:</t>
  </si>
  <si>
    <t>7% fee paid</t>
  </si>
  <si>
    <t>Over 1,000</t>
  </si>
  <si>
    <t>Total Federal Amount:</t>
  </si>
  <si>
    <t>Total State Historic TC Equity:</t>
  </si>
  <si>
    <t>amount due</t>
  </si>
  <si>
    <t>Total Historic Equity:</t>
  </si>
  <si>
    <t>Total State Amount:</t>
  </si>
  <si>
    <t>Total Deferred Developers Fee:</t>
  </si>
  <si>
    <t>Total Federal and State</t>
  </si>
  <si>
    <t>Total Overfunded Amount:</t>
  </si>
  <si>
    <t>Amt Requested &gt; 42(m):</t>
  </si>
  <si>
    <t>Additional Allocation Fees Due:</t>
  </si>
  <si>
    <t>TC Amt over $1,000 add'l fees due :</t>
  </si>
  <si>
    <t>Federal Investor Portion</t>
  </si>
  <si>
    <t>State Investor Portion</t>
  </si>
  <si>
    <t>Federal Historic Credit</t>
  </si>
  <si>
    <t>State Historic Credit</t>
  </si>
  <si>
    <t>Total Development Costs</t>
  </si>
  <si>
    <t>Deferred Developer's Fee</t>
  </si>
  <si>
    <t>FEDERAL LIHTC</t>
  </si>
  <si>
    <t>Lender Name</t>
  </si>
  <si>
    <t>Loan Date</t>
  </si>
  <si>
    <t>Term (Years)</t>
  </si>
  <si>
    <t>Loan Type</t>
  </si>
  <si>
    <t>Permanent Loans</t>
  </si>
  <si>
    <t>Grants</t>
  </si>
  <si>
    <t>Grant Provider</t>
  </si>
  <si>
    <t>Grant Type</t>
  </si>
  <si>
    <t>Interest Rate</t>
  </si>
  <si>
    <t>Bridge Loan</t>
  </si>
  <si>
    <t>AHAP</t>
  </si>
  <si>
    <t>Non-profit Applicant</t>
  </si>
  <si>
    <t>Donor</t>
  </si>
  <si>
    <t>Federal LIHTC Syndicator</t>
  </si>
  <si>
    <t>Fund Name</t>
  </si>
  <si>
    <t>Address</t>
  </si>
  <si>
    <t>Phone</t>
  </si>
  <si>
    <t>Email</t>
  </si>
  <si>
    <t>Contact First</t>
  </si>
  <si>
    <t>Contact Last</t>
  </si>
  <si>
    <t>State LIHTC Syndicator</t>
  </si>
  <si>
    <t>Federal Historic Syndicator</t>
  </si>
  <si>
    <t>Ownership %</t>
  </si>
  <si>
    <t>Ref. pages in LPA/OA</t>
  </si>
  <si>
    <t>STATE LIHTC</t>
  </si>
  <si>
    <t>HISTORIC TAX CREDITS*</t>
  </si>
  <si>
    <t>FUNDING SUMMARY</t>
  </si>
  <si>
    <t>Summary of all permanent loans and equity)</t>
  </si>
  <si>
    <t>Projected Equity Investment</t>
  </si>
  <si>
    <t>Actual Equity Investment</t>
  </si>
  <si>
    <t>Miscellaneous Funding / Equity</t>
  </si>
  <si>
    <t>Miscellaneous Funding/Equity</t>
  </si>
  <si>
    <t>Federal LIHTC Equity</t>
  </si>
  <si>
    <t>State LIHTC Equity</t>
  </si>
  <si>
    <t>Historic Tax Credit Equity</t>
  </si>
  <si>
    <t>Estimated Equity Investment detailed in LPA/OA</t>
  </si>
  <si>
    <t>Donation Proceeds Donated to Development</t>
  </si>
  <si>
    <t>Funding Mechanism</t>
  </si>
  <si>
    <t>PERMANENT FUNDING</t>
  </si>
  <si>
    <t>CONSTRUCTION PERIOD LOANS</t>
  </si>
  <si>
    <t>Loan Pos.</t>
  </si>
  <si>
    <t>Amort. Period (Years)</t>
  </si>
  <si>
    <r>
      <t xml:space="preserve">Approved Credits </t>
    </r>
    <r>
      <rPr>
        <b/>
        <sz val="8"/>
        <rFont val="Arial"/>
        <family val="2"/>
      </rPr>
      <t>(annual)</t>
    </r>
  </si>
  <si>
    <r>
      <t xml:space="preserve">Requested Credits </t>
    </r>
    <r>
      <rPr>
        <b/>
        <sz val="8"/>
        <rFont val="Arial"/>
        <family val="2"/>
      </rPr>
      <t>(annual)</t>
    </r>
  </si>
  <si>
    <t>TAX CREDIT EQUITY</t>
  </si>
  <si>
    <t>SYNDICATOR INFORMATION</t>
  </si>
  <si>
    <t>This worksheet is a summary of information from the completed Cost Certification. This worksheet will show a funding gap, funding overage, and additional allocation fee due based on the information provided in the Cost Certification workbook. This information is an estimate and is not final until all provided information is approved by MHDC staff.</t>
  </si>
  <si>
    <t>3350 Gap Sheet</t>
  </si>
  <si>
    <t>TOTAL COSTS (from 3335)</t>
  </si>
  <si>
    <t>Form 3335-C |Qualified Basis and Maximum Credit Calculation</t>
  </si>
  <si>
    <t>Version:</t>
  </si>
  <si>
    <t>Original</t>
  </si>
  <si>
    <t>Version</t>
  </si>
  <si>
    <t>Development</t>
  </si>
  <si>
    <t>Development Number</t>
  </si>
  <si>
    <t>Development Name</t>
  </si>
  <si>
    <t>State LIHTC Request</t>
  </si>
  <si>
    <t>Federal LIHTC Request</t>
  </si>
  <si>
    <t>List of all Costs outside of Construction Contract with subtotals. Please indicate which Payee falls into the category of MBE, WBE or Section 3. Place an "x" in the appropriate column. Additional fillable lines can be inserted for each category. Insert additional lines as needed.</t>
  </si>
  <si>
    <t>NOTE: The below section will calculate when Applicable Fraction 3335-B and Qualified Basis 3335-C tabs are completed.</t>
  </si>
  <si>
    <t>TOTAL:</t>
  </si>
  <si>
    <t>Engineering</t>
  </si>
  <si>
    <t>•  Complete all required tabs per Cost Certification Instructions.</t>
  </si>
  <si>
    <t>•  Light blue fields are fillable.</t>
  </si>
  <si>
    <t>Tax Credit Accountability Act</t>
  </si>
  <si>
    <t>•  Incomplete or inconsistent information will require revision.</t>
  </si>
  <si>
    <t xml:space="preserve"> Please see below for additional notes for each tab. </t>
  </si>
  <si>
    <r>
      <t xml:space="preserve">•  </t>
    </r>
    <r>
      <rPr>
        <b/>
        <sz val="11"/>
        <rFont val="Arial"/>
        <family val="2"/>
      </rPr>
      <t xml:space="preserve">Revision: </t>
    </r>
    <r>
      <rPr>
        <sz val="11"/>
        <rFont val="Arial"/>
        <family val="2"/>
      </rPr>
      <t xml:space="preserve">Once MHDC reviews the "Original" version of the Cost Certification, the Cost Certification Contact will be sent a list of questions, concerns, and deficiencies that will need to be addressed. If any revision of the Cost Certification workbook is required, a "Revision" version with the requested changes and the current date should be submitted electronically for review. If there is more than one "Revision" version, the date should be updated for each submission. </t>
    </r>
  </si>
  <si>
    <t>Complete all development costs and corresponding eligible basis, if applicable. If the eligible basis exceeds the total actual costs column, a flag for that line will appear.  Qualified Basis and Maximum Eligible Tax Credits (lines 82-85) will not populate until the "Qualified Basis" tab is completed.</t>
  </si>
  <si>
    <t>Complete information for each building in development. Please use the Building Identification Number (BIN) assigned to each building in the Carryover Allocation Agreement or the 42(m) Letter. If the development contains more than 50 buildings, please contact MHDC for a revised forms to accommodate the additional buildings.</t>
  </si>
  <si>
    <t>State Investor</t>
  </si>
  <si>
    <t>8609 / Missouri Eligibility Statement (a)</t>
  </si>
  <si>
    <t>8609 / Missouri Eligibility Statement (b)</t>
  </si>
  <si>
    <t>State Adjuster</t>
  </si>
  <si>
    <t>Federal Adjuster</t>
  </si>
  <si>
    <r>
      <rPr>
        <b/>
        <u val="singleAccounting"/>
        <sz val="11"/>
        <color theme="0"/>
        <rFont val="Arial"/>
        <family val="2"/>
      </rPr>
      <t>NOT</t>
    </r>
    <r>
      <rPr>
        <b/>
        <sz val="11"/>
        <color theme="0"/>
        <rFont val="Arial"/>
        <family val="2"/>
      </rPr>
      <t xml:space="preserve"> Included in Eligible Basis</t>
    </r>
  </si>
  <si>
    <t>Vulnerable Populations</t>
  </si>
  <si>
    <t>Number of Vulnerable Population Units</t>
  </si>
  <si>
    <t>Number of IEH Units</t>
  </si>
  <si>
    <t>Number of Companion Living Units</t>
  </si>
  <si>
    <t>Veterans</t>
  </si>
  <si>
    <t>Complete itemized detail for each corresponding cost from Cost Certification 3335. Please indicate which Payee falls into the category of MBE, WBE or Section 3. This should be indicated by placing an "x" in the appropriate column. Additional fillable lines can be inserted for each category. Indicate any costs that are NOT included in eligible basis.</t>
  </si>
  <si>
    <t>December</t>
  </si>
  <si>
    <t>If "Yes", then complete below</t>
  </si>
  <si>
    <t>January</t>
  </si>
  <si>
    <t>February</t>
  </si>
  <si>
    <t>March</t>
  </si>
  <si>
    <t>April</t>
  </si>
  <si>
    <t>May</t>
  </si>
  <si>
    <t>June</t>
  </si>
  <si>
    <t>July</t>
  </si>
  <si>
    <t>August</t>
  </si>
  <si>
    <t>September</t>
  </si>
  <si>
    <t>October</t>
  </si>
  <si>
    <t>November</t>
  </si>
  <si>
    <t>Date of Applicable Credit Rate lock:</t>
  </si>
  <si>
    <t>Revision 1</t>
  </si>
  <si>
    <t>Revision 2</t>
  </si>
  <si>
    <t>Revision 3</t>
  </si>
  <si>
    <t>Revision 4</t>
  </si>
  <si>
    <t>Revision 5</t>
  </si>
  <si>
    <t>Credit Rate</t>
  </si>
  <si>
    <t>(9% or 4% Rate)</t>
  </si>
  <si>
    <t>(4% Rate)</t>
  </si>
  <si>
    <t>Qualified basis must be determined on a building-by building basis.  Complete the section below. Breakout each building using  the Total Eligible Basis for each credit type. (line 80 from Form 3335)</t>
  </si>
  <si>
    <t xml:space="preserve">Family </t>
  </si>
  <si>
    <t xml:space="preserve">Acquisition </t>
  </si>
  <si>
    <t>Senior 55+</t>
  </si>
  <si>
    <t>Senior 62+</t>
  </si>
  <si>
    <t>Federal Tax Credits requested:</t>
  </si>
  <si>
    <t>Carryover Allocation (primary) :</t>
  </si>
  <si>
    <t>Carryover Allocation (supplement) :</t>
  </si>
  <si>
    <t>Percentage of aggregate basis financed by tax exempt bonds :</t>
  </si>
  <si>
    <t>Number of Workforce Housing Units</t>
  </si>
  <si>
    <t>Basis Boost/Priorities</t>
  </si>
  <si>
    <t>HOME CHDO</t>
  </si>
  <si>
    <t>CDBG-DR</t>
  </si>
  <si>
    <t>Opportunity Zone</t>
  </si>
  <si>
    <t>Homeownership</t>
  </si>
  <si>
    <t>Years</t>
  </si>
  <si>
    <t>Extended Compliance Period</t>
  </si>
  <si>
    <t>Resydnication</t>
  </si>
  <si>
    <t>If you or someone you know served in the U.S. Armed Forces, we encourage you to visit http://veteranbenefits.mo.gov or call (573) 751-3779 to learn about available resources.</t>
  </si>
  <si>
    <t>Transit Oriented Development (TOD)</t>
  </si>
  <si>
    <t>Extended Compliance</t>
  </si>
  <si>
    <t>MBE/WBE</t>
  </si>
  <si>
    <t>MBE/WBE Exceed Standards</t>
  </si>
  <si>
    <t>MBE/WBE Developer</t>
  </si>
  <si>
    <t>MBE/WBE Mentor/Protégé</t>
  </si>
  <si>
    <t>Where to send 8609s and Missouri Eligibility Statements (MOST) if different from above</t>
  </si>
  <si>
    <t>Contact to send Tax Credit Accountability Act notices</t>
  </si>
  <si>
    <t xml:space="preserve">Address to appear on forms and contact information </t>
  </si>
  <si>
    <t xml:space="preserve">         State Tax Credits requested:</t>
  </si>
  <si>
    <t>Form 3350 | Gap Sheet</t>
  </si>
  <si>
    <t>This worksheet is an estimate based on the information provided in the Cost Certification Workbook. All information presented in this workbook is subject to review and approval from MHDC staff. Credits, fees and all other monies are subject to change until final approval of the Cost Certification Workbook by MHDC staff.</t>
  </si>
  <si>
    <t>Pricing Calculation</t>
  </si>
  <si>
    <t>Allocation Fee</t>
  </si>
  <si>
    <t xml:space="preserve">Federal LIHTC </t>
  </si>
  <si>
    <t>Allocation Fee Due at Firm/42(m)</t>
  </si>
  <si>
    <t>Allocation Fee Paid</t>
  </si>
  <si>
    <t>% of Ownership</t>
  </si>
  <si>
    <t>Allocation Fee Due at Cost Certification</t>
  </si>
  <si>
    <t>Approved Credits</t>
  </si>
  <si>
    <t>Outstanding Allocation Fee Due</t>
  </si>
  <si>
    <t>Tax Credit Information</t>
  </si>
  <si>
    <t>Pricing (calculated)</t>
  </si>
  <si>
    <t>% of Bond Amount to Basis</t>
  </si>
  <si>
    <t>Federal Tax Credit Amount (42(m))</t>
  </si>
  <si>
    <t>State LIHTC</t>
  </si>
  <si>
    <t>State Tax Credit Amount</t>
  </si>
  <si>
    <t>Rate Lock Date</t>
  </si>
  <si>
    <t>Rate Lock %</t>
  </si>
  <si>
    <t>Capital Contributions</t>
  </si>
  <si>
    <t>Permanent Funding Sources</t>
  </si>
  <si>
    <t>Funding Sources</t>
  </si>
  <si>
    <t>Requested Annual Credits</t>
  </si>
  <si>
    <t>10-Year Projected Credits</t>
  </si>
  <si>
    <t>Pricing</t>
  </si>
  <si>
    <t>Funding Subtotal</t>
  </si>
  <si>
    <t>Federal Credit Equity</t>
  </si>
  <si>
    <t>Tax Credit Equity</t>
  </si>
  <si>
    <t>State Credit Equity</t>
  </si>
  <si>
    <t>Equity Subtotal</t>
  </si>
  <si>
    <t>Permanent Funding Total:</t>
  </si>
  <si>
    <t>Funding Gap / Overfunded</t>
  </si>
  <si>
    <t>Total Funding Gap</t>
  </si>
  <si>
    <t>Total Overfunded Amount</t>
  </si>
  <si>
    <t>As of Date:</t>
  </si>
  <si>
    <t>Carryover Allocation (modification) :</t>
  </si>
  <si>
    <t>Was the Applicable Credit Percentage locked?</t>
  </si>
  <si>
    <t>State Designated DDA  (not applicable to tax-exempt bond developments)</t>
  </si>
  <si>
    <t>Permanent Supportive Housing</t>
  </si>
  <si>
    <t>Independence Enabling Housing (IEH)</t>
  </si>
  <si>
    <t>Rate Lock Information</t>
  </si>
  <si>
    <t>b.</t>
  </si>
  <si>
    <t>c.</t>
  </si>
  <si>
    <t>d.</t>
  </si>
  <si>
    <t>e.</t>
  </si>
  <si>
    <t>f.</t>
  </si>
  <si>
    <t>g.</t>
  </si>
  <si>
    <t>a.</t>
  </si>
  <si>
    <t>Number of  AMI Units</t>
  </si>
  <si>
    <r>
      <t xml:space="preserve">Versioning: </t>
    </r>
    <r>
      <rPr>
        <sz val="11"/>
        <rFont val="Arial"/>
        <family val="2"/>
      </rPr>
      <t>The version and submission date that are entered on this tab will appear at the top of the all the other tabs in the workbook. The date should be updated for each version or revision submitted to MHDC for review.</t>
    </r>
  </si>
  <si>
    <r>
      <t xml:space="preserve">•  </t>
    </r>
    <r>
      <rPr>
        <b/>
        <sz val="11"/>
        <rFont val="Arial"/>
        <family val="2"/>
      </rPr>
      <t xml:space="preserve">Original: </t>
    </r>
    <r>
      <rPr>
        <sz val="11"/>
        <rFont val="Arial"/>
        <family val="2"/>
      </rPr>
      <t>This is the initial version submitted to MHDC that is certified by an independent auditor.  A PDF version certified by the independent accountant and signed by the owner must also be submitted to MHDC for review.</t>
    </r>
  </si>
  <si>
    <r>
      <t xml:space="preserve">•  </t>
    </r>
    <r>
      <rPr>
        <b/>
        <sz val="11"/>
        <rFont val="Arial"/>
        <family val="2"/>
      </rPr>
      <t xml:space="preserve">Approval: </t>
    </r>
    <r>
      <rPr>
        <sz val="11"/>
        <rFont val="Arial"/>
        <family val="2"/>
      </rPr>
      <t xml:space="preserve">If a "Revision" version of the Cost Certification is not necessary, or when the "Revision" version has been reviewed and accepted, the Cost Certification Contact will be notified" </t>
    </r>
  </si>
  <si>
    <t>Complete fields. A signed PDF version must be submitted to MHDC. The owner signature date should correspond to the submittal date.</t>
  </si>
  <si>
    <t xml:space="preserve">f. </t>
  </si>
  <si>
    <t>42(m) determination letter Federal Tax Credit Amount (4% Developments)</t>
  </si>
  <si>
    <t>Carryover Allocation Information (9% Developments)</t>
  </si>
  <si>
    <t>30% Present Value Low-Income Housing Credit Percentage (4% Rate) Acquisition:</t>
  </si>
  <si>
    <t>30% Present Value Low-Income Housing Credit Percentage (4% Rate) New/Rehab:</t>
  </si>
  <si>
    <r>
      <t xml:space="preserve">Credit Type </t>
    </r>
    <r>
      <rPr>
        <b/>
        <sz val="11"/>
        <rFont val="Arial"/>
        <family val="2"/>
      </rPr>
      <t>(select all that apply)</t>
    </r>
  </si>
  <si>
    <t>Development Costs</t>
  </si>
  <si>
    <r>
      <rPr>
        <b/>
        <sz val="10"/>
        <rFont val="Arial"/>
        <family val="2"/>
      </rPr>
      <t>Original Development Number and Name</t>
    </r>
    <r>
      <rPr>
        <b/>
        <i/>
        <sz val="10"/>
        <rFont val="Arial"/>
        <family val="2"/>
      </rPr>
      <t xml:space="preserve"> 
(for Resyndications only)</t>
    </r>
  </si>
  <si>
    <t>Total Allocation :</t>
  </si>
  <si>
    <t>30% AMI Units</t>
  </si>
  <si>
    <t>50% AMI Units</t>
  </si>
  <si>
    <t>40% AMI Units</t>
  </si>
  <si>
    <t>Development County:</t>
  </si>
  <si>
    <t>Enter allocated Federal and State tax credits to calculate: eligible basis, Federal tax credits, and State tax credits per building.</t>
  </si>
  <si>
    <t xml:space="preserve">Tax Credit Equity  </t>
  </si>
  <si>
    <t>Qualified basis and state and federal credit amounts will be rounded to the neartest whole dollar. If credit totals exceed allocations, the difference will be taken off the last building on the 8609s.</t>
  </si>
  <si>
    <t>Version Date:</t>
  </si>
  <si>
    <t xml:space="preserve">Other  </t>
  </si>
  <si>
    <t>Total of all Costs (total should agree with Form 3335 Total Cost)</t>
  </si>
  <si>
    <r>
      <t xml:space="preserve">Building Identification Number </t>
    </r>
    <r>
      <rPr>
        <i/>
        <sz val="10"/>
        <rFont val="Arial"/>
        <family val="2"/>
      </rPr>
      <t>(e.g.    MO-13-33301)</t>
    </r>
  </si>
  <si>
    <t>Term (Months)</t>
  </si>
  <si>
    <t>Federal LIHTC Amount:</t>
  </si>
  <si>
    <t>State LIHTC Amount:</t>
  </si>
  <si>
    <t>State Reduction:</t>
  </si>
  <si>
    <t>Certification regarding Low-Income Housing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</si>
</sst>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43" formatCode="_(* #,##0.00_);_(* \(#,##0.00\);_(* &quot;-&quot;??_);_(@_)"/>
    <numFmt numFmtId="164" formatCode="0.000%"/>
    <numFmt numFmtId="165" formatCode="&quot;$&quot;#,##0"/>
    <numFmt numFmtId="166" formatCode="mm/dd/yy;@"/>
    <numFmt numFmtId="167" formatCode="&quot;$&quot;#,##0.00"/>
    <numFmt numFmtId="168" formatCode="#,##0.0000"/>
    <numFmt numFmtId="169" formatCode="0.0000"/>
    <numFmt numFmtId="170" formatCode="0."/>
    <numFmt numFmtId="171" formatCode="mm/dd/yy"/>
    <numFmt numFmtId="172" formatCode="0.0000%"/>
    <numFmt numFmtId="173" formatCode="_(&quot;$&quot;* #,##0.0000_);_(&quot;$&quot;* \(#,##0.0000\);_(&quot;$&quot;* &quot;-&quot;??_);_(@_)"/>
    <numFmt numFmtId="174" formatCode="_(* #,##0_);_(* \(#,##0\);_(* &quot;-&quot;??_);_(@_)"/>
    <numFmt numFmtId="175" formatCode="0.00000"/>
    <numFmt numFmtId="176" formatCode="[&lt;=9999999]###\-####;\(###\)\ ###\-####"/>
    <numFmt numFmtId="177" formatCode="_(&quot;$&quot;* #,##0_);_(&quot;$&quot;* \(#,##0\);_(&quot;$&quot;* &quot;-&quot;??_);_(@_)"/>
  </numFmts>
  <fonts count="58">
    <font>
      <sz val="10"/>
      <name val="Arial"/>
    </font>
    <font>
      <sz val="10"/>
      <name val="Arial"/>
      <family val="2"/>
    </font>
    <font>
      <sz val="12"/>
      <name val="Arial"/>
      <family val="2"/>
    </font>
    <font>
      <b/>
      <sz val="10"/>
      <name val="Arial"/>
      <family val="2"/>
    </font>
    <font>
      <b/>
      <sz val="12"/>
      <name val="Arial"/>
      <family val="2"/>
    </font>
    <font>
      <b/>
      <sz val="10"/>
      <name val="Arial"/>
      <family val="2"/>
    </font>
    <font>
      <sz val="8"/>
      <name val="Arial"/>
      <family val="2"/>
    </font>
    <font>
      <sz val="10"/>
      <name val="Arial"/>
      <family val="2"/>
    </font>
    <font>
      <b/>
      <sz val="11"/>
      <name val="Arial"/>
      <family val="2"/>
    </font>
    <font>
      <b/>
      <sz val="14"/>
      <name val="Arial"/>
      <family val="2"/>
    </font>
    <font>
      <sz val="11"/>
      <name val="Arial"/>
      <family val="2"/>
    </font>
    <font>
      <i/>
      <sz val="11"/>
      <name val="Arial"/>
      <family val="2"/>
    </font>
    <font>
      <b/>
      <i/>
      <u/>
      <sz val="14"/>
      <name val="Arial"/>
      <family val="2"/>
    </font>
    <font>
      <sz val="10"/>
      <name val="Arrus Blk BT"/>
    </font>
    <font>
      <sz val="8"/>
      <name val="Arrus Blk BT"/>
    </font>
    <font>
      <sz val="8"/>
      <name val="Arial"/>
      <family val="2"/>
    </font>
    <font>
      <sz val="10"/>
      <color indexed="10"/>
      <name val="Arial"/>
      <family val="2"/>
    </font>
    <font>
      <b/>
      <sz val="14"/>
      <color indexed="8"/>
      <name val="Arial"/>
      <family val="2"/>
    </font>
    <font>
      <sz val="14"/>
      <color indexed="8"/>
      <name val="Arial"/>
      <family val="2"/>
    </font>
    <font>
      <sz val="14"/>
      <color indexed="8"/>
      <name val="Cambria"/>
      <family val="1"/>
    </font>
    <font>
      <b/>
      <sz val="11"/>
      <color indexed="8"/>
      <name val="Arial"/>
      <family val="2"/>
    </font>
    <font>
      <sz val="11"/>
      <color indexed="8"/>
      <name val="Arial"/>
      <family val="2"/>
    </font>
    <font>
      <sz val="11"/>
      <color indexed="8"/>
      <name val="Cambria"/>
      <family val="1"/>
    </font>
    <font>
      <sz val="8"/>
      <name val="Arial"/>
      <family val="2"/>
    </font>
    <font>
      <b/>
      <sz val="10"/>
      <color rgb="FFFF0000"/>
      <name val="Arial"/>
      <family val="2"/>
    </font>
    <font>
      <b/>
      <sz val="12"/>
      <color rgb="FFFF0000"/>
      <name val="Arial"/>
      <family val="2"/>
    </font>
    <font>
      <sz val="12"/>
      <color indexed="8"/>
      <name val="Arial"/>
      <family val="2"/>
    </font>
    <font>
      <b/>
      <sz val="12"/>
      <color indexed="10"/>
      <name val="Arial"/>
      <family val="2"/>
    </font>
    <font>
      <sz val="18"/>
      <color indexed="8"/>
      <name val="Cambria"/>
      <family val="1"/>
    </font>
    <font>
      <sz val="18"/>
      <color indexed="8"/>
      <name val="Arial"/>
      <family val="2"/>
    </font>
    <font>
      <sz val="10"/>
      <name val="Arial"/>
      <family val="2"/>
    </font>
    <font>
      <b/>
      <sz val="14"/>
      <color theme="1"/>
      <name val="Arial"/>
      <family val="2"/>
    </font>
    <font>
      <i/>
      <sz val="10"/>
      <name val="Arial"/>
      <family val="2"/>
    </font>
    <font>
      <b/>
      <sz val="12"/>
      <color indexed="8"/>
      <name val="Arial"/>
      <family val="2"/>
    </font>
    <font>
      <b/>
      <sz val="12"/>
      <color theme="0"/>
      <name val="Arial"/>
      <family val="2"/>
    </font>
    <font>
      <sz val="9"/>
      <name val="Arial"/>
      <family val="2"/>
    </font>
    <font>
      <b/>
      <sz val="10"/>
      <color theme="1"/>
      <name val="Arial"/>
      <family val="2"/>
    </font>
    <font>
      <sz val="10"/>
      <color indexed="8"/>
      <name val="Arial"/>
      <family val="2"/>
    </font>
    <font>
      <b/>
      <sz val="10"/>
      <color indexed="8"/>
      <name val="Arial"/>
      <family val="2"/>
    </font>
    <font>
      <sz val="14"/>
      <name val="Arial"/>
      <family val="2"/>
    </font>
    <font>
      <sz val="7"/>
      <name val="Arial"/>
      <family val="2"/>
    </font>
    <font>
      <b/>
      <i/>
      <sz val="12"/>
      <color indexed="8"/>
      <name val="Arial"/>
      <family val="2"/>
    </font>
    <font>
      <b/>
      <i/>
      <sz val="12"/>
      <name val="Arial"/>
      <family val="2"/>
    </font>
    <font>
      <b/>
      <sz val="10"/>
      <color theme="0"/>
      <name val="Arial"/>
      <family val="2"/>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8"/>
      <name val="Arial"/>
      <family val="2"/>
    </font>
    <font>
      <sz val="10"/>
      <color theme="0"/>
      <name val="Arial"/>
      <family val="2"/>
    </font>
    <font>
      <b/>
      <sz val="9"/>
      <name val="Arial"/>
      <family val="2"/>
    </font>
    <font>
      <b/>
      <sz val="11"/>
      <color theme="0"/>
      <name val="Arial"/>
      <family val="2"/>
    </font>
    <font>
      <b/>
      <sz val="11"/>
      <color theme="1"/>
      <name val="Arial"/>
      <family val="2"/>
    </font>
    <font>
      <b/>
      <u val="singleAccounting"/>
      <sz val="11"/>
      <color theme="0"/>
      <name val="Arial"/>
      <family val="2"/>
    </font>
    <font>
      <i/>
      <sz val="12"/>
      <name val="Arial"/>
      <family val="2"/>
    </font>
    <font>
      <sz val="12"/>
      <color rgb="FFFF0000"/>
      <name val="Arial"/>
      <family val="2"/>
    </font>
    <font>
      <sz val="11.5"/>
      <name val="Arial"/>
      <family val="2"/>
    </font>
    <font>
      <b/>
      <i/>
      <sz val="10"/>
      <name val="Arial"/>
      <family val="2"/>
    </font>
  </fonts>
  <fills count="26">
    <fill>
      <patternFill patternType="none"/>
    </fill>
    <fill>
      <patternFill patternType="gray125"/>
    </fill>
    <fill>
      <patternFill patternType="solid">
        <fgColor indexed="9"/>
        <bgColor indexed="64"/>
      </patternFill>
    </fill>
    <fill>
      <patternFill patternType="lightUp"/>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9FF9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9FE6FF"/>
        <bgColor indexed="64"/>
      </patternFill>
    </fill>
    <fill>
      <patternFill patternType="solid">
        <fgColor rgb="FFC00000"/>
        <bgColor indexed="64"/>
      </patternFill>
    </fill>
    <fill>
      <patternFill patternType="solid">
        <fgColor theme="0" tint="-4.9989318521683403E-2"/>
        <bgColor indexed="64"/>
      </patternFill>
    </fill>
  </fills>
  <borders count="151">
    <border>
      <left/>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double">
        <color indexed="64"/>
      </bottom>
      <diagonal/>
    </border>
    <border>
      <left/>
      <right/>
      <top style="double">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double">
        <color indexed="64"/>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top style="medium">
        <color indexed="64"/>
      </top>
      <bottom style="thin">
        <color theme="0"/>
      </bottom>
      <diagonal/>
    </border>
    <border>
      <left/>
      <right/>
      <top style="medium">
        <color indexed="64"/>
      </top>
      <bottom style="thin">
        <color theme="0"/>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style="double">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bottom style="thin">
        <color theme="0" tint="-0.14996795556505021"/>
      </bottom>
      <diagonal/>
    </border>
    <border>
      <left/>
      <right style="medium">
        <color indexed="64"/>
      </right>
      <top/>
      <bottom style="thin">
        <color indexed="64"/>
      </bottom>
      <diagonal/>
    </border>
    <border>
      <left style="medium">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bottom/>
      <diagonal/>
    </border>
    <border>
      <left style="medium">
        <color indexed="64"/>
      </left>
      <right style="thin">
        <color indexed="64"/>
      </right>
      <top/>
      <bottom style="thin">
        <color theme="0"/>
      </bottom>
      <diagonal/>
    </border>
    <border>
      <left style="medium">
        <color indexed="64"/>
      </left>
      <right style="thin">
        <color indexed="64"/>
      </right>
      <top style="thin">
        <color theme="0"/>
      </top>
      <bottom style="thin">
        <color theme="0"/>
      </bottom>
      <diagonal/>
    </border>
    <border>
      <left style="medium">
        <color indexed="64"/>
      </left>
      <right style="medium">
        <color indexed="64"/>
      </right>
      <top/>
      <bottom style="thin">
        <color indexed="64"/>
      </bottom>
      <diagonal/>
    </border>
    <border>
      <left style="medium">
        <color indexed="64"/>
      </left>
      <right style="thin">
        <color indexed="64"/>
      </right>
      <top style="thin">
        <color theme="0"/>
      </top>
      <bottom/>
      <diagonal/>
    </border>
    <border>
      <left/>
      <right/>
      <top style="thin">
        <color theme="0"/>
      </top>
      <bottom/>
      <diagonal/>
    </border>
    <border>
      <left style="medium">
        <color indexed="64"/>
      </left>
      <right/>
      <top style="thin">
        <color theme="0"/>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medium">
        <color indexed="64"/>
      </top>
      <bottom style="medium">
        <color indexed="64"/>
      </bottom>
      <diagonal/>
    </border>
    <border>
      <left style="thin">
        <color theme="0" tint="-0.14996795556505021"/>
      </left>
      <right/>
      <top style="medium">
        <color indexed="64"/>
      </top>
      <bottom style="thin">
        <color theme="0" tint="-0.14996795556505021"/>
      </bottom>
      <diagonal/>
    </border>
    <border>
      <left style="thin">
        <color indexed="64"/>
      </left>
      <right style="medium">
        <color indexed="64"/>
      </right>
      <top/>
      <bottom style="medium">
        <color indexed="64"/>
      </bottom>
      <diagonal/>
    </border>
    <border>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tint="-0.14996795556505021"/>
      </left>
      <right style="thin">
        <color theme="0" tint="-0.14996795556505021"/>
      </right>
      <top style="thin">
        <color theme="0" tint="-0.14996795556505021"/>
      </top>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top style="medium">
        <color indexed="64"/>
      </top>
      <bottom style="medium">
        <color indexed="64"/>
      </bottom>
      <diagonal/>
    </border>
    <border>
      <left/>
      <right style="thin">
        <color theme="0" tint="-0.14996795556505021"/>
      </right>
      <top style="medium">
        <color indexed="64"/>
      </top>
      <bottom style="medium">
        <color indexed="64"/>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thin">
        <color indexed="64"/>
      </left>
      <right style="medium">
        <color indexed="64"/>
      </right>
      <top/>
      <bottom/>
      <diagonal/>
    </border>
    <border>
      <left/>
      <right style="medium">
        <color indexed="64"/>
      </right>
      <top style="medium">
        <color indexed="64"/>
      </top>
      <bottom style="thin">
        <color theme="0"/>
      </bottom>
      <diagonal/>
    </border>
    <border>
      <left style="thin">
        <color theme="0" tint="-0.14996795556505021"/>
      </left>
      <right style="thin">
        <color theme="0" tint="-0.14996795556505021"/>
      </right>
      <top style="medium">
        <color indexed="64"/>
      </top>
      <bottom style="thin">
        <color theme="0" tint="-0.14993743705557422"/>
      </bottom>
      <diagonal/>
    </border>
    <border>
      <left style="thin">
        <color theme="0" tint="-0.14996795556505021"/>
      </left>
      <right style="medium">
        <color indexed="64"/>
      </right>
      <top style="medium">
        <color indexed="64"/>
      </top>
      <bottom style="thin">
        <color theme="0" tint="-0.14993743705557422"/>
      </bottom>
      <diagonal/>
    </border>
    <border>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theme="1"/>
      </left>
      <right style="thin">
        <color theme="0" tint="-0.14996795556505021"/>
      </right>
      <top style="thin">
        <color theme="0" tint="-0.14996795556505021"/>
      </top>
      <bottom style="thin">
        <color theme="0" tint="-0.14996795556505021"/>
      </bottom>
      <diagonal/>
    </border>
    <border>
      <left/>
      <right style="medium">
        <color indexed="64"/>
      </right>
      <top style="medium">
        <color indexed="64"/>
      </top>
      <bottom style="thin">
        <color indexed="64"/>
      </bottom>
      <diagonal/>
    </border>
    <border>
      <left style="thin">
        <color auto="1"/>
      </left>
      <right style="thin">
        <color theme="0" tint="-0.14996795556505021"/>
      </right>
      <top style="thin">
        <color theme="0" tint="-0.14996795556505021"/>
      </top>
      <bottom style="thin">
        <color theme="0" tint="-0.14996795556505021"/>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double">
        <color indexed="64"/>
      </top>
      <bottom style="medium">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ck">
        <color theme="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ck">
        <color theme="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medium">
        <color indexed="64"/>
      </right>
      <top style="thin">
        <color theme="0" tint="-0.14993743705557422"/>
      </top>
      <bottom style="thin">
        <color theme="0" tint="-0.14993743705557422"/>
      </bottom>
      <diagonal/>
    </border>
    <border>
      <left style="thin">
        <color theme="0" tint="-0.14996795556505021"/>
      </left>
      <right/>
      <top style="thin">
        <color theme="0" tint="-0.14993743705557422"/>
      </top>
      <bottom style="medium">
        <color indexed="64"/>
      </bottom>
      <diagonal/>
    </border>
    <border>
      <left/>
      <right/>
      <top style="thin">
        <color theme="0" tint="-0.14993743705557422"/>
      </top>
      <bottom style="medium">
        <color indexed="64"/>
      </bottom>
      <diagonal/>
    </border>
    <border>
      <left/>
      <right style="medium">
        <color indexed="64"/>
      </right>
      <top style="thin">
        <color theme="0" tint="-0.14993743705557422"/>
      </top>
      <bottom style="medium">
        <color indexed="64"/>
      </bottom>
      <diagonal/>
    </border>
  </borders>
  <cellStyleXfs count="6">
    <xf numFmtId="0" fontId="0" fillId="0" borderId="0"/>
    <xf numFmtId="44" fontId="1" fillId="0" borderId="0" applyFont="0" applyFill="0" applyBorder="0" applyAlignment="0" applyProtection="0"/>
    <xf numFmtId="0" fontId="7" fillId="0" borderId="0"/>
    <xf numFmtId="0" fontId="2" fillId="0" borderId="0"/>
    <xf numFmtId="9" fontId="1" fillId="0" borderId="0" applyFont="0" applyFill="0" applyBorder="0" applyAlignment="0" applyProtection="0"/>
    <xf numFmtId="43" fontId="30" fillId="0" borderId="0" applyFont="0" applyFill="0" applyBorder="0" applyAlignment="0" applyProtection="0"/>
  </cellStyleXfs>
  <cellXfs count="1463">
    <xf numFmtId="0" fontId="0" fillId="0" borderId="0" xfId="0"/>
    <xf numFmtId="0" fontId="0" fillId="0" borderId="1" xfId="0" applyBorder="1"/>
    <xf numFmtId="0" fontId="5" fillId="0" borderId="0" xfId="0" applyFont="1" applyAlignment="1">
      <alignment horizontal="left"/>
    </xf>
    <xf numFmtId="3" fontId="0" fillId="0" borderId="0" xfId="0" applyNumberFormat="1"/>
    <xf numFmtId="3" fontId="5" fillId="0" borderId="1" xfId="0" applyNumberFormat="1" applyFont="1" applyBorder="1" applyAlignment="1">
      <alignment horizontal="center"/>
    </xf>
    <xf numFmtId="0" fontId="0" fillId="0" borderId="0" xfId="0" applyProtection="1">
      <protection hidden="1"/>
    </xf>
    <xf numFmtId="17" fontId="3" fillId="0" borderId="0" xfId="0" applyNumberFormat="1" applyFont="1" applyAlignment="1" applyProtection="1">
      <alignment horizontal="center"/>
      <protection hidden="1"/>
    </xf>
    <xf numFmtId="0" fontId="7" fillId="0" borderId="0" xfId="0" applyFont="1" applyProtection="1">
      <protection hidden="1"/>
    </xf>
    <xf numFmtId="0" fontId="10" fillId="0" borderId="13" xfId="0" applyFont="1" applyBorder="1" applyProtection="1">
      <protection hidden="1"/>
    </xf>
    <xf numFmtId="165" fontId="10" fillId="0" borderId="14" xfId="0" applyNumberFormat="1" applyFont="1" applyBorder="1" applyProtection="1">
      <protection hidden="1"/>
    </xf>
    <xf numFmtId="166" fontId="7" fillId="0" borderId="0" xfId="0" applyNumberFormat="1" applyFont="1" applyAlignment="1" applyProtection="1">
      <alignment horizontal="center"/>
      <protection hidden="1"/>
    </xf>
    <xf numFmtId="0" fontId="4" fillId="0" borderId="0" xfId="0" applyFont="1" applyAlignment="1" applyProtection="1">
      <alignment horizontal="center"/>
      <protection hidden="1"/>
    </xf>
    <xf numFmtId="0" fontId="10" fillId="0" borderId="14" xfId="0" applyFont="1" applyBorder="1" applyProtection="1">
      <protection hidden="1"/>
    </xf>
    <xf numFmtId="0" fontId="7" fillId="0" borderId="4" xfId="0" applyFont="1" applyBorder="1" applyProtection="1">
      <protection hidden="1"/>
    </xf>
    <xf numFmtId="0" fontId="7" fillId="0" borderId="2" xfId="0" applyFont="1" applyBorder="1" applyProtection="1">
      <protection hidden="1"/>
    </xf>
    <xf numFmtId="0" fontId="7" fillId="0" borderId="5" xfId="0" applyFont="1" applyBorder="1" applyProtection="1">
      <protection hidden="1"/>
    </xf>
    <xf numFmtId="0" fontId="7" fillId="0" borderId="13" xfId="0" applyFont="1" applyBorder="1" applyProtection="1">
      <protection hidden="1"/>
    </xf>
    <xf numFmtId="165" fontId="7" fillId="0" borderId="0" xfId="0" applyNumberFormat="1" applyFont="1" applyProtection="1">
      <protection hidden="1"/>
    </xf>
    <xf numFmtId="0" fontId="3" fillId="0" borderId="0" xfId="0" applyFont="1" applyProtection="1">
      <protection hidden="1"/>
    </xf>
    <xf numFmtId="3" fontId="8" fillId="0" borderId="3" xfId="0" applyNumberFormat="1" applyFont="1" applyBorder="1" applyProtection="1">
      <protection hidden="1"/>
    </xf>
    <xf numFmtId="0" fontId="7" fillId="0" borderId="14" xfId="0" applyFont="1" applyBorder="1" applyProtection="1">
      <protection hidden="1"/>
    </xf>
    <xf numFmtId="167" fontId="10" fillId="0" borderId="14" xfId="0" applyNumberFormat="1" applyFont="1" applyBorder="1" applyProtection="1">
      <protection hidden="1"/>
    </xf>
    <xf numFmtId="0" fontId="0" fillId="0" borderId="13" xfId="0" applyBorder="1" applyProtection="1">
      <protection hidden="1"/>
    </xf>
    <xf numFmtId="0" fontId="0" fillId="0" borderId="14" xfId="0" applyBorder="1" applyProtection="1">
      <protection hidden="1"/>
    </xf>
    <xf numFmtId="10" fontId="10" fillId="0" borderId="14" xfId="0" applyNumberFormat="1" applyFont="1" applyBorder="1" applyProtection="1">
      <protection hidden="1"/>
    </xf>
    <xf numFmtId="165" fontId="7" fillId="0" borderId="14" xfId="0" applyNumberFormat="1" applyFont="1" applyBorder="1" applyProtection="1">
      <protection hidden="1"/>
    </xf>
    <xf numFmtId="3" fontId="10" fillId="0" borderId="0" xfId="0" applyNumberFormat="1" applyFont="1" applyProtection="1">
      <protection hidden="1"/>
    </xf>
    <xf numFmtId="0" fontId="10" fillId="0" borderId="11" xfId="0" applyFont="1" applyBorder="1" applyProtection="1">
      <protection hidden="1"/>
    </xf>
    <xf numFmtId="165" fontId="10" fillId="0" borderId="10" xfId="0" applyNumberFormat="1" applyFont="1" applyBorder="1" applyProtection="1">
      <protection hidden="1"/>
    </xf>
    <xf numFmtId="0" fontId="10" fillId="0" borderId="0" xfId="0" applyFont="1" applyProtection="1">
      <protection hidden="1"/>
    </xf>
    <xf numFmtId="165" fontId="10" fillId="0" borderId="0" xfId="0" applyNumberFormat="1" applyFont="1" applyProtection="1">
      <protection hidden="1"/>
    </xf>
    <xf numFmtId="0" fontId="7" fillId="0" borderId="11" xfId="0" applyFont="1" applyBorder="1" applyProtection="1">
      <protection hidden="1"/>
    </xf>
    <xf numFmtId="0" fontId="7" fillId="0" borderId="9" xfId="0" applyFont="1" applyBorder="1" applyProtection="1">
      <protection hidden="1"/>
    </xf>
    <xf numFmtId="0" fontId="7" fillId="0" borderId="10" xfId="0" applyFont="1" applyBorder="1" applyProtection="1">
      <protection hidden="1"/>
    </xf>
    <xf numFmtId="3" fontId="7" fillId="0" borderId="0" xfId="0" applyNumberFormat="1" applyFont="1" applyProtection="1">
      <protection hidden="1"/>
    </xf>
    <xf numFmtId="168" fontId="7" fillId="0" borderId="13" xfId="0" applyNumberFormat="1" applyFont="1" applyBorder="1" applyProtection="1">
      <protection hidden="1"/>
    </xf>
    <xf numFmtId="10" fontId="10" fillId="0" borderId="9" xfId="0" applyNumberFormat="1" applyFont="1" applyBorder="1" applyProtection="1">
      <protection hidden="1"/>
    </xf>
    <xf numFmtId="3" fontId="8" fillId="0" borderId="0" xfId="0" applyNumberFormat="1" applyFont="1" applyAlignment="1" applyProtection="1">
      <alignment horizontal="center"/>
      <protection hidden="1"/>
    </xf>
    <xf numFmtId="3" fontId="8" fillId="0" borderId="14" xfId="0" applyNumberFormat="1" applyFont="1" applyBorder="1" applyAlignment="1" applyProtection="1">
      <alignment horizontal="center"/>
      <protection hidden="1"/>
    </xf>
    <xf numFmtId="4" fontId="7" fillId="0" borderId="11" xfId="0" applyNumberFormat="1" applyFont="1" applyBorder="1" applyProtection="1">
      <protection hidden="1"/>
    </xf>
    <xf numFmtId="3" fontId="7" fillId="0" borderId="9" xfId="0" applyNumberFormat="1" applyFont="1" applyBorder="1" applyProtection="1">
      <protection hidden="1"/>
    </xf>
    <xf numFmtId="4" fontId="7" fillId="0" borderId="0" xfId="0" applyNumberFormat="1" applyFont="1" applyProtection="1">
      <protection hidden="1"/>
    </xf>
    <xf numFmtId="3" fontId="4" fillId="0" borderId="3" xfId="0" applyNumberFormat="1" applyFont="1" applyBorder="1" applyProtection="1">
      <protection hidden="1"/>
    </xf>
    <xf numFmtId="165" fontId="4" fillId="0" borderId="3" xfId="0" applyNumberFormat="1" applyFont="1" applyBorder="1" applyProtection="1">
      <protection hidden="1"/>
    </xf>
    <xf numFmtId="0" fontId="7" fillId="0" borderId="0" xfId="0" applyFont="1" applyAlignment="1" applyProtection="1">
      <alignment horizontal="left"/>
      <protection hidden="1"/>
    </xf>
    <xf numFmtId="0" fontId="7" fillId="0" borderId="4" xfId="0" applyFont="1" applyBorder="1" applyAlignment="1" applyProtection="1">
      <alignment horizontal="center"/>
      <protection hidden="1"/>
    </xf>
    <xf numFmtId="0" fontId="10" fillId="0" borderId="2" xfId="0" applyFont="1" applyBorder="1" applyProtection="1">
      <protection hidden="1"/>
    </xf>
    <xf numFmtId="0" fontId="10" fillId="0" borderId="5" xfId="0" applyFont="1" applyBorder="1" applyProtection="1">
      <protection hidden="1"/>
    </xf>
    <xf numFmtId="0" fontId="7" fillId="0" borderId="13" xfId="0" applyFont="1" applyBorder="1" applyAlignment="1" applyProtection="1">
      <alignment horizontal="center"/>
      <protection hidden="1"/>
    </xf>
    <xf numFmtId="3" fontId="8" fillId="0" borderId="3" xfId="0" applyNumberFormat="1" applyFont="1" applyBorder="1" applyAlignment="1" applyProtection="1">
      <alignment horizontal="center"/>
      <protection hidden="1"/>
    </xf>
    <xf numFmtId="0" fontId="7" fillId="3" borderId="13" xfId="0" applyFont="1" applyFill="1" applyBorder="1" applyProtection="1">
      <protection hidden="1"/>
    </xf>
    <xf numFmtId="0" fontId="7" fillId="3" borderId="0" xfId="0" applyFont="1" applyFill="1" applyProtection="1">
      <protection hidden="1"/>
    </xf>
    <xf numFmtId="0" fontId="7" fillId="3" borderId="14" xfId="0" applyFont="1" applyFill="1" applyBorder="1" applyProtection="1">
      <protection hidden="1"/>
    </xf>
    <xf numFmtId="3" fontId="8" fillId="0" borderId="9" xfId="0" applyNumberFormat="1" applyFont="1" applyBorder="1" applyAlignment="1" applyProtection="1">
      <alignment horizontal="center"/>
      <protection hidden="1"/>
    </xf>
    <xf numFmtId="3" fontId="12" fillId="0" borderId="0" xfId="0" applyNumberFormat="1" applyFont="1" applyAlignment="1" applyProtection="1">
      <alignment horizontal="center"/>
      <protection hidden="1"/>
    </xf>
    <xf numFmtId="165" fontId="10" fillId="0" borderId="2" xfId="0" applyNumberFormat="1" applyFont="1" applyBorder="1" applyProtection="1">
      <protection hidden="1"/>
    </xf>
    <xf numFmtId="3" fontId="10" fillId="0" borderId="2" xfId="0" applyNumberFormat="1" applyFont="1" applyBorder="1" applyProtection="1">
      <protection hidden="1"/>
    </xf>
    <xf numFmtId="0" fontId="0" fillId="3" borderId="13" xfId="0" applyFill="1" applyBorder="1" applyProtection="1">
      <protection hidden="1"/>
    </xf>
    <xf numFmtId="3" fontId="7" fillId="3" borderId="0" xfId="0" applyNumberFormat="1" applyFont="1" applyFill="1" applyProtection="1">
      <protection hidden="1"/>
    </xf>
    <xf numFmtId="3" fontId="11" fillId="0" borderId="0" xfId="0" applyNumberFormat="1" applyFont="1" applyProtection="1">
      <protection hidden="1"/>
    </xf>
    <xf numFmtId="165" fontId="10" fillId="0" borderId="7" xfId="0" applyNumberFormat="1" applyFont="1" applyBorder="1" applyProtection="1">
      <protection hidden="1"/>
    </xf>
    <xf numFmtId="3" fontId="7" fillId="0" borderId="13" xfId="0" applyNumberFormat="1" applyFont="1" applyBorder="1" applyProtection="1">
      <protection hidden="1"/>
    </xf>
    <xf numFmtId="3" fontId="7" fillId="0" borderId="11" xfId="0" applyNumberFormat="1" applyFont="1" applyBorder="1" applyProtection="1">
      <protection hidden="1"/>
    </xf>
    <xf numFmtId="0" fontId="0" fillId="0" borderId="10" xfId="0" applyBorder="1" applyProtection="1">
      <protection hidden="1"/>
    </xf>
    <xf numFmtId="0" fontId="7" fillId="0" borderId="0" xfId="0" applyFont="1" applyAlignment="1" applyProtection="1">
      <alignment wrapText="1"/>
      <protection hidden="1"/>
    </xf>
    <xf numFmtId="0" fontId="7" fillId="0" borderId="15" xfId="0" applyFont="1" applyBorder="1" applyProtection="1">
      <protection hidden="1"/>
    </xf>
    <xf numFmtId="0" fontId="7" fillId="0" borderId="15" xfId="0" applyFont="1" applyBorder="1" applyAlignment="1" applyProtection="1">
      <alignment horizontal="center"/>
      <protection hidden="1"/>
    </xf>
    <xf numFmtId="0" fontId="7" fillId="0" borderId="16" xfId="0" applyFont="1" applyBorder="1" applyProtection="1">
      <protection hidden="1"/>
    </xf>
    <xf numFmtId="0" fontId="7" fillId="0" borderId="16" xfId="0" applyFont="1" applyBorder="1" applyAlignment="1" applyProtection="1">
      <alignment horizontal="center"/>
      <protection hidden="1"/>
    </xf>
    <xf numFmtId="0" fontId="0" fillId="0" borderId="16" xfId="0" applyBorder="1" applyProtection="1">
      <protection hidden="1"/>
    </xf>
    <xf numFmtId="0" fontId="7" fillId="0" borderId="17" xfId="0" applyFont="1" applyBorder="1" applyAlignment="1" applyProtection="1">
      <alignment horizontal="center"/>
      <protection hidden="1"/>
    </xf>
    <xf numFmtId="10" fontId="7" fillId="0" borderId="17" xfId="0" applyNumberFormat="1" applyFont="1" applyBorder="1" applyAlignment="1" applyProtection="1">
      <alignment horizontal="center"/>
      <protection hidden="1"/>
    </xf>
    <xf numFmtId="3" fontId="7" fillId="0" borderId="16" xfId="0" applyNumberFormat="1" applyFont="1" applyBorder="1" applyProtection="1">
      <protection hidden="1"/>
    </xf>
    <xf numFmtId="3" fontId="7" fillId="0" borderId="17" xfId="0" applyNumberFormat="1" applyFont="1" applyBorder="1" applyProtection="1">
      <protection hidden="1"/>
    </xf>
    <xf numFmtId="0" fontId="0" fillId="0" borderId="15" xfId="0" applyBorder="1" applyProtection="1">
      <protection hidden="1"/>
    </xf>
    <xf numFmtId="0" fontId="7" fillId="0" borderId="17" xfId="0" applyFont="1" applyBorder="1" applyProtection="1">
      <protection hidden="1"/>
    </xf>
    <xf numFmtId="0" fontId="0" fillId="0" borderId="17" xfId="0" applyBorder="1" applyProtection="1">
      <protection hidden="1"/>
    </xf>
    <xf numFmtId="3" fontId="7" fillId="0" borderId="17" xfId="0" applyNumberFormat="1" applyFont="1" applyBorder="1" applyAlignment="1" applyProtection="1">
      <alignment horizontal="center"/>
      <protection hidden="1"/>
    </xf>
    <xf numFmtId="4" fontId="7" fillId="0" borderId="17" xfId="0" applyNumberFormat="1" applyFont="1" applyBorder="1" applyAlignment="1" applyProtection="1">
      <alignment horizontal="center"/>
      <protection hidden="1"/>
    </xf>
    <xf numFmtId="0" fontId="13" fillId="0" borderId="0" xfId="0" applyFont="1" applyProtection="1">
      <protection hidden="1"/>
    </xf>
    <xf numFmtId="0" fontId="14" fillId="0" borderId="0" xfId="0" applyFont="1" applyProtection="1">
      <protection hidden="1"/>
    </xf>
    <xf numFmtId="0" fontId="0" fillId="0" borderId="0" xfId="0" applyAlignment="1">
      <alignment horizontal="center"/>
    </xf>
    <xf numFmtId="0" fontId="3" fillId="0" borderId="0" xfId="0" applyFont="1"/>
    <xf numFmtId="0" fontId="1" fillId="0" borderId="0" xfId="0" applyFont="1"/>
    <xf numFmtId="0" fontId="20" fillId="0" borderId="0" xfId="3" applyFont="1" applyAlignment="1">
      <alignment horizontal="left"/>
    </xf>
    <xf numFmtId="0" fontId="3" fillId="0" borderId="0" xfId="0" applyFont="1" applyAlignment="1">
      <alignment horizontal="right"/>
    </xf>
    <xf numFmtId="0" fontId="24" fillId="0" borderId="0" xfId="0" applyFont="1"/>
    <xf numFmtId="3" fontId="5" fillId="0" borderId="0" xfId="0" applyNumberFormat="1" applyFont="1" applyAlignment="1">
      <alignment horizontal="center"/>
    </xf>
    <xf numFmtId="9" fontId="5" fillId="0" borderId="0" xfId="0" applyNumberFormat="1" applyFont="1" applyAlignment="1">
      <alignment horizontal="center"/>
    </xf>
    <xf numFmtId="0" fontId="5" fillId="0" borderId="1" xfId="0" applyFont="1" applyBorder="1" applyAlignment="1">
      <alignment horizontal="left"/>
    </xf>
    <xf numFmtId="0" fontId="10" fillId="0" borderId="0" xfId="0" applyFont="1"/>
    <xf numFmtId="0" fontId="10" fillId="0" borderId="1" xfId="0" applyFont="1" applyBorder="1"/>
    <xf numFmtId="3" fontId="10" fillId="0" borderId="1" xfId="0" applyNumberFormat="1" applyFont="1" applyBorder="1"/>
    <xf numFmtId="0" fontId="8" fillId="0" borderId="0" xfId="3" applyFont="1"/>
    <xf numFmtId="0" fontId="2" fillId="0" borderId="0" xfId="0" applyFont="1"/>
    <xf numFmtId="0" fontId="2" fillId="0" borderId="0" xfId="3"/>
    <xf numFmtId="3" fontId="2" fillId="0" borderId="9" xfId="0" applyNumberFormat="1" applyFont="1" applyBorder="1"/>
    <xf numFmtId="0" fontId="2" fillId="0" borderId="0" xfId="3" applyAlignment="1">
      <alignment horizontal="left"/>
    </xf>
    <xf numFmtId="0" fontId="2" fillId="0" borderId="1" xfId="0" applyFont="1" applyBorder="1"/>
    <xf numFmtId="3" fontId="2" fillId="0" borderId="1" xfId="0" applyNumberFormat="1" applyFont="1" applyBorder="1"/>
    <xf numFmtId="0" fontId="4" fillId="0" borderId="0" xfId="0" applyFont="1"/>
    <xf numFmtId="3" fontId="2" fillId="0" borderId="0" xfId="0" applyNumberFormat="1" applyFont="1"/>
    <xf numFmtId="0" fontId="2" fillId="0" borderId="9" xfId="0" applyFont="1" applyBorder="1"/>
    <xf numFmtId="0" fontId="2" fillId="0" borderId="20" xfId="0" applyFont="1" applyBorder="1"/>
    <xf numFmtId="3" fontId="2" fillId="0" borderId="20" xfId="0" applyNumberFormat="1" applyFont="1" applyBorder="1"/>
    <xf numFmtId="0" fontId="2" fillId="0" borderId="22" xfId="0" applyFont="1" applyBorder="1"/>
    <xf numFmtId="3" fontId="4" fillId="0" borderId="22" xfId="0" applyNumberFormat="1" applyFont="1" applyBorder="1" applyAlignment="1">
      <alignment horizontal="right"/>
    </xf>
    <xf numFmtId="0" fontId="4" fillId="0" borderId="0" xfId="3" applyFont="1"/>
    <xf numFmtId="3" fontId="4" fillId="0" borderId="24" xfId="0" applyNumberFormat="1" applyFont="1" applyBorder="1"/>
    <xf numFmtId="0" fontId="4" fillId="0" borderId="24" xfId="0" applyFont="1" applyBorder="1"/>
    <xf numFmtId="0" fontId="2" fillId="0" borderId="0" xfId="0" applyFont="1" applyAlignment="1">
      <alignment horizontal="left"/>
    </xf>
    <xf numFmtId="0" fontId="20" fillId="0" borderId="11" xfId="3" applyFont="1" applyBorder="1" applyAlignment="1">
      <alignment horizontal="right"/>
    </xf>
    <xf numFmtId="0" fontId="20" fillId="0" borderId="17" xfId="3" applyFont="1" applyBorder="1" applyAlignment="1">
      <alignment horizontal="right"/>
    </xf>
    <xf numFmtId="0" fontId="20" fillId="0" borderId="13" xfId="3" applyFont="1" applyBorder="1" applyAlignment="1">
      <alignment horizontal="right"/>
    </xf>
    <xf numFmtId="0" fontId="28" fillId="0" borderId="0" xfId="0" applyFont="1" applyAlignment="1">
      <alignment horizontal="right"/>
    </xf>
    <xf numFmtId="0" fontId="29" fillId="0" borderId="0" xfId="0" applyFont="1"/>
    <xf numFmtId="0" fontId="28" fillId="0" borderId="0" xfId="0" applyFont="1"/>
    <xf numFmtId="0" fontId="19" fillId="0" borderId="0" xfId="0" applyFont="1" applyAlignment="1">
      <alignment horizontal="right"/>
    </xf>
    <xf numFmtId="0" fontId="18" fillId="0" borderId="0" xfId="0" applyFont="1"/>
    <xf numFmtId="0" fontId="19" fillId="0" borderId="0" xfId="0" applyFont="1"/>
    <xf numFmtId="0" fontId="22" fillId="0" borderId="0" xfId="0" applyFont="1" applyAlignment="1">
      <alignment horizontal="right"/>
    </xf>
    <xf numFmtId="0" fontId="21" fillId="0" borderId="0" xfId="0" applyFont="1"/>
    <xf numFmtId="0" fontId="22" fillId="0" borderId="0" xfId="0" applyFont="1"/>
    <xf numFmtId="44" fontId="21" fillId="0" borderId="0" xfId="1" applyFont="1" applyBorder="1" applyAlignment="1" applyProtection="1">
      <alignment horizontal="right"/>
    </xf>
    <xf numFmtId="44" fontId="21" fillId="0" borderId="0" xfId="1" applyFont="1" applyBorder="1" applyProtection="1"/>
    <xf numFmtId="44" fontId="22" fillId="0" borderId="0" xfId="1" applyFont="1" applyBorder="1" applyProtection="1"/>
    <xf numFmtId="0" fontId="21" fillId="0" borderId="37" xfId="3" applyFont="1" applyBorder="1" applyProtection="1">
      <protection locked="0"/>
    </xf>
    <xf numFmtId="0" fontId="21" fillId="0" borderId="31" xfId="3" applyFont="1" applyBorder="1" applyAlignment="1" applyProtection="1">
      <alignment horizontal="left"/>
      <protection locked="0"/>
    </xf>
    <xf numFmtId="0" fontId="21" fillId="0" borderId="33" xfId="3" applyFont="1" applyBorder="1" applyAlignment="1" applyProtection="1">
      <alignment horizontal="left"/>
      <protection locked="0"/>
    </xf>
    <xf numFmtId="10" fontId="1" fillId="0" borderId="40" xfId="0" applyNumberFormat="1" applyFont="1" applyBorder="1" applyProtection="1">
      <protection locked="0"/>
    </xf>
    <xf numFmtId="10" fontId="1" fillId="0" borderId="41" xfId="0" applyNumberFormat="1" applyFont="1" applyBorder="1" applyProtection="1">
      <protection locked="0"/>
    </xf>
    <xf numFmtId="10" fontId="1" fillId="0" borderId="36" xfId="0" applyNumberFormat="1" applyFont="1" applyBorder="1" applyProtection="1">
      <protection locked="0"/>
    </xf>
    <xf numFmtId="10" fontId="1" fillId="0" borderId="37" xfId="0" applyNumberFormat="1" applyFont="1" applyBorder="1" applyProtection="1">
      <protection locked="0"/>
    </xf>
    <xf numFmtId="0" fontId="3" fillId="0" borderId="0" xfId="0" applyFont="1" applyAlignment="1">
      <alignment horizontal="center"/>
    </xf>
    <xf numFmtId="0" fontId="0" fillId="0" borderId="47" xfId="0" applyBorder="1"/>
    <xf numFmtId="0" fontId="0" fillId="0" borderId="45" xfId="0" applyBorder="1"/>
    <xf numFmtId="10" fontId="1" fillId="0" borderId="32" xfId="0" applyNumberFormat="1" applyFont="1" applyBorder="1" applyProtection="1">
      <protection locked="0"/>
    </xf>
    <xf numFmtId="0" fontId="3" fillId="0" borderId="0" xfId="0" applyFont="1" applyAlignment="1">
      <alignment horizontal="center" wrapText="1"/>
    </xf>
    <xf numFmtId="0" fontId="0" fillId="0" borderId="0" xfId="0" applyAlignment="1">
      <alignment horizontal="center" wrapText="1"/>
    </xf>
    <xf numFmtId="49" fontId="1" fillId="0" borderId="0" xfId="0" applyNumberFormat="1" applyFont="1" applyAlignment="1">
      <alignment horizontal="left"/>
    </xf>
    <xf numFmtId="49" fontId="0" fillId="0" borderId="0" xfId="0" applyNumberFormat="1" applyAlignment="1">
      <alignment horizontal="left"/>
    </xf>
    <xf numFmtId="3" fontId="2" fillId="0" borderId="0" xfId="0" applyNumberFormat="1" applyFont="1" applyAlignment="1">
      <alignment horizontal="right"/>
    </xf>
    <xf numFmtId="3" fontId="2" fillId="0" borderId="20" xfId="0" applyNumberFormat="1" applyFont="1" applyBorder="1" applyAlignment="1">
      <alignment horizontal="right"/>
    </xf>
    <xf numFmtId="0" fontId="4" fillId="0" borderId="22" xfId="3" applyFont="1" applyBorder="1" applyAlignment="1">
      <alignment horizontal="right"/>
    </xf>
    <xf numFmtId="3" fontId="4" fillId="0" borderId="20" xfId="0" applyNumberFormat="1" applyFont="1" applyBorder="1" applyAlignment="1">
      <alignment horizontal="right"/>
    </xf>
    <xf numFmtId="0" fontId="2" fillId="0" borderId="62" xfId="0" applyFont="1" applyBorder="1"/>
    <xf numFmtId="3" fontId="4" fillId="0" borderId="62" xfId="0" applyNumberFormat="1" applyFont="1" applyBorder="1" applyAlignment="1">
      <alignment horizontal="right"/>
    </xf>
    <xf numFmtId="9" fontId="0" fillId="0" borderId="0" xfId="0" applyNumberFormat="1"/>
    <xf numFmtId="0" fontId="2" fillId="6" borderId="0" xfId="0" applyFont="1" applyFill="1"/>
    <xf numFmtId="3" fontId="27" fillId="0" borderId="1" xfId="0" applyNumberFormat="1" applyFont="1" applyBorder="1" applyAlignment="1">
      <alignment horizontal="center"/>
    </xf>
    <xf numFmtId="49" fontId="10" fillId="0" borderId="0" xfId="0" applyNumberFormat="1" applyFont="1" applyAlignment="1">
      <alignment horizontal="left"/>
    </xf>
    <xf numFmtId="0" fontId="4" fillId="0" borderId="12" xfId="3" applyFont="1" applyBorder="1"/>
    <xf numFmtId="0" fontId="2" fillId="0" borderId="12" xfId="0" applyFont="1" applyBorder="1"/>
    <xf numFmtId="3" fontId="2" fillId="0" borderId="12" xfId="0" applyNumberFormat="1" applyFont="1" applyBorder="1"/>
    <xf numFmtId="3" fontId="4" fillId="0" borderId="12" xfId="0" applyNumberFormat="1" applyFont="1" applyBorder="1" applyAlignment="1">
      <alignment horizontal="center"/>
    </xf>
    <xf numFmtId="0" fontId="25" fillId="0" borderId="0" xfId="0" applyFont="1"/>
    <xf numFmtId="0" fontId="4" fillId="0" borderId="0" xfId="0" applyFont="1" applyAlignment="1">
      <alignment horizontal="left"/>
    </xf>
    <xf numFmtId="38" fontId="0" fillId="0" borderId="0" xfId="0" applyNumberFormat="1" applyAlignment="1">
      <alignment horizontal="right"/>
    </xf>
    <xf numFmtId="38" fontId="0" fillId="0" borderId="0" xfId="0" applyNumberFormat="1"/>
    <xf numFmtId="0" fontId="2" fillId="0" borderId="0" xfId="3" applyAlignment="1">
      <alignment horizontal="right"/>
    </xf>
    <xf numFmtId="0" fontId="0" fillId="0" borderId="47" xfId="0" applyBorder="1" applyAlignment="1">
      <alignment horizontal="center"/>
    </xf>
    <xf numFmtId="0" fontId="0" fillId="0" borderId="45" xfId="0" applyBorder="1" applyAlignment="1">
      <alignment horizontal="center"/>
    </xf>
    <xf numFmtId="0" fontId="0" fillId="0" borderId="45" xfId="0" applyBorder="1" applyAlignment="1">
      <alignment horizontal="center" wrapText="1"/>
    </xf>
    <xf numFmtId="0" fontId="0" fillId="0" borderId="47" xfId="0" applyBorder="1" applyAlignment="1">
      <alignment horizontal="center" wrapText="1"/>
    </xf>
    <xf numFmtId="0" fontId="17" fillId="0" borderId="0" xfId="0" applyFont="1"/>
    <xf numFmtId="49" fontId="17" fillId="0" borderId="0" xfId="0" quotePrefix="1" applyNumberFormat="1" applyFont="1"/>
    <xf numFmtId="0" fontId="33" fillId="0" borderId="0" xfId="0" applyFont="1" applyAlignment="1">
      <alignment horizontal="right" textRotation="90"/>
    </xf>
    <xf numFmtId="0" fontId="34" fillId="8" borderId="30" xfId="0" applyFont="1" applyFill="1" applyBorder="1"/>
    <xf numFmtId="0" fontId="34" fillId="8" borderId="29" xfId="0" applyFont="1" applyFill="1" applyBorder="1" applyAlignment="1">
      <alignment wrapText="1"/>
    </xf>
    <xf numFmtId="0" fontId="0" fillId="0" borderId="1" xfId="0" applyBorder="1" applyAlignment="1">
      <alignment horizontal="center"/>
    </xf>
    <xf numFmtId="0" fontId="3" fillId="0" borderId="1" xfId="0" applyFont="1" applyBorder="1" applyAlignment="1">
      <alignment horizontal="center"/>
    </xf>
    <xf numFmtId="0" fontId="0" fillId="0" borderId="47" xfId="0" applyBorder="1" applyAlignment="1">
      <alignment horizontal="right" indent="1"/>
    </xf>
    <xf numFmtId="0" fontId="0" fillId="0" borderId="45" xfId="0" applyBorder="1" applyAlignment="1">
      <alignment horizontal="right" indent="1"/>
    </xf>
    <xf numFmtId="0" fontId="0" fillId="0" borderId="0" xfId="0" applyAlignment="1">
      <alignment horizontal="right" indent="1"/>
    </xf>
    <xf numFmtId="0" fontId="3" fillId="0" borderId="0" xfId="0" applyFont="1" applyAlignment="1">
      <alignment horizontal="right" wrapText="1"/>
    </xf>
    <xf numFmtId="10" fontId="3" fillId="0" borderId="0" xfId="0" applyNumberFormat="1" applyFont="1" applyAlignment="1">
      <alignment horizontal="right" wrapText="1"/>
    </xf>
    <xf numFmtId="10" fontId="0" fillId="0" borderId="47" xfId="4" applyNumberFormat="1" applyFont="1" applyBorder="1" applyAlignment="1">
      <alignment horizontal="right" wrapText="1"/>
    </xf>
    <xf numFmtId="10" fontId="0" fillId="0" borderId="45" xfId="4" applyNumberFormat="1" applyFont="1" applyBorder="1" applyAlignment="1">
      <alignment horizontal="right" wrapText="1"/>
    </xf>
    <xf numFmtId="0" fontId="28" fillId="0" borderId="1" xfId="0" applyFont="1" applyBorder="1" applyAlignment="1">
      <alignment horizontal="right"/>
    </xf>
    <xf numFmtId="0" fontId="33" fillId="0" borderId="1" xfId="0" applyFont="1" applyBorder="1"/>
    <xf numFmtId="0" fontId="33" fillId="0" borderId="0" xfId="0" applyFont="1" applyAlignment="1">
      <alignment horizontal="left"/>
    </xf>
    <xf numFmtId="0" fontId="38" fillId="0" borderId="1" xfId="0" applyFont="1" applyBorder="1"/>
    <xf numFmtId="0" fontId="10" fillId="0" borderId="0" xfId="0" applyFont="1" applyAlignment="1">
      <alignment horizontal="center"/>
    </xf>
    <xf numFmtId="4" fontId="2" fillId="0" borderId="0" xfId="0" applyNumberFormat="1" applyFont="1"/>
    <xf numFmtId="0" fontId="31" fillId="0" borderId="0" xfId="0" applyFont="1"/>
    <xf numFmtId="44" fontId="1" fillId="0" borderId="0" xfId="1" applyFont="1" applyProtection="1"/>
    <xf numFmtId="164" fontId="1" fillId="0" borderId="0" xfId="4" applyNumberFormat="1" applyFont="1" applyProtection="1"/>
    <xf numFmtId="170" fontId="4" fillId="0" borderId="1" xfId="0" applyNumberFormat="1" applyFont="1" applyBorder="1"/>
    <xf numFmtId="167" fontId="4" fillId="0" borderId="1" xfId="1" applyNumberFormat="1" applyFont="1" applyBorder="1" applyAlignment="1" applyProtection="1">
      <alignment horizontal="left"/>
    </xf>
    <xf numFmtId="170" fontId="4" fillId="0" borderId="1" xfId="0" applyNumberFormat="1" applyFont="1" applyBorder="1" applyAlignment="1">
      <alignment horizontal="left"/>
    </xf>
    <xf numFmtId="0" fontId="1" fillId="0" borderId="1" xfId="0" applyFont="1" applyBorder="1"/>
    <xf numFmtId="0" fontId="36" fillId="0" borderId="0" xfId="0" applyFont="1"/>
    <xf numFmtId="0" fontId="1" fillId="0" borderId="0" xfId="0" applyFont="1" applyAlignment="1">
      <alignment horizontal="right"/>
    </xf>
    <xf numFmtId="44" fontId="3" fillId="0" borderId="0" xfId="1" applyFont="1" applyProtection="1"/>
    <xf numFmtId="0" fontId="4" fillId="0" borderId="0" xfId="0" applyFont="1" applyAlignment="1">
      <alignment horizontal="right"/>
    </xf>
    <xf numFmtId="0" fontId="3" fillId="0" borderId="22" xfId="0" applyFont="1" applyBorder="1"/>
    <xf numFmtId="0" fontId="4" fillId="5" borderId="22" xfId="0" applyFont="1" applyFill="1" applyBorder="1"/>
    <xf numFmtId="0" fontId="1" fillId="5" borderId="0" xfId="0" applyFont="1" applyFill="1" applyAlignment="1">
      <alignment wrapText="1"/>
    </xf>
    <xf numFmtId="0" fontId="0" fillId="0" borderId="0" xfId="0" applyAlignment="1">
      <alignment wrapText="1"/>
    </xf>
    <xf numFmtId="0" fontId="1" fillId="0" borderId="56" xfId="0" applyFont="1" applyBorder="1"/>
    <xf numFmtId="10" fontId="0" fillId="0" borderId="0" xfId="0" applyNumberFormat="1"/>
    <xf numFmtId="44" fontId="0" fillId="0" borderId="0" xfId="1" applyFont="1" applyProtection="1"/>
    <xf numFmtId="164" fontId="0" fillId="0" borderId="0" xfId="4" applyNumberFormat="1" applyFont="1" applyProtection="1"/>
    <xf numFmtId="0" fontId="1" fillId="5" borderId="0" xfId="0" applyFont="1" applyFill="1"/>
    <xf numFmtId="0" fontId="3" fillId="5" borderId="0" xfId="0" applyFont="1" applyFill="1"/>
    <xf numFmtId="0" fontId="1" fillId="0" borderId="64" xfId="0" applyFont="1" applyBorder="1"/>
    <xf numFmtId="170" fontId="4" fillId="0" borderId="0" xfId="0" applyNumberFormat="1" applyFont="1"/>
    <xf numFmtId="167" fontId="4" fillId="0" borderId="0" xfId="1" applyNumberFormat="1" applyFont="1" applyBorder="1" applyAlignment="1" applyProtection="1">
      <alignment horizontal="left"/>
    </xf>
    <xf numFmtId="170" fontId="4" fillId="0" borderId="0" xfId="0" applyNumberFormat="1" applyFont="1" applyAlignment="1">
      <alignment horizontal="left"/>
    </xf>
    <xf numFmtId="0" fontId="1" fillId="0" borderId="50" xfId="0" applyFont="1" applyBorder="1"/>
    <xf numFmtId="170" fontId="3" fillId="0" borderId="0" xfId="0" applyNumberFormat="1" applyFont="1"/>
    <xf numFmtId="167" fontId="3" fillId="0" borderId="0" xfId="1" applyNumberFormat="1" applyFont="1" applyBorder="1" applyAlignment="1" applyProtection="1">
      <alignment horizontal="centerContinuous"/>
    </xf>
    <xf numFmtId="170" fontId="3" fillId="0" borderId="0" xfId="0" applyNumberFormat="1" applyFont="1" applyAlignment="1">
      <alignment horizontal="centerContinuous"/>
    </xf>
    <xf numFmtId="165" fontId="3" fillId="0" borderId="0" xfId="0" applyNumberFormat="1" applyFont="1"/>
    <xf numFmtId="167" fontId="3" fillId="0" borderId="0" xfId="1" applyNumberFormat="1" applyFont="1" applyProtection="1"/>
    <xf numFmtId="165" fontId="3" fillId="0" borderId="0" xfId="1" applyNumberFormat="1" applyFont="1" applyProtection="1"/>
    <xf numFmtId="0" fontId="4" fillId="0" borderId="1" xfId="1" applyNumberFormat="1" applyFont="1" applyBorder="1" applyAlignment="1" applyProtection="1">
      <alignment horizontal="left"/>
    </xf>
    <xf numFmtId="170" fontId="3" fillId="0" borderId="1" xfId="0" applyNumberFormat="1" applyFont="1" applyBorder="1" applyAlignment="1">
      <alignment horizontal="left"/>
    </xf>
    <xf numFmtId="170" fontId="3" fillId="0" borderId="1" xfId="0" applyNumberFormat="1" applyFont="1" applyBorder="1"/>
    <xf numFmtId="165" fontId="3" fillId="0" borderId="1" xfId="0" applyNumberFormat="1" applyFont="1" applyBorder="1"/>
    <xf numFmtId="167" fontId="3" fillId="0" borderId="1" xfId="1" applyNumberFormat="1" applyFont="1" applyBorder="1" applyProtection="1"/>
    <xf numFmtId="44" fontId="3" fillId="0" borderId="1" xfId="1" applyFont="1" applyBorder="1" applyProtection="1"/>
    <xf numFmtId="170" fontId="3" fillId="0" borderId="0" xfId="0" applyNumberFormat="1" applyFont="1" applyAlignment="1">
      <alignment horizontal="left"/>
    </xf>
    <xf numFmtId="167" fontId="3" fillId="0" borderId="0" xfId="1" applyNumberFormat="1" applyFont="1" applyBorder="1" applyProtection="1"/>
    <xf numFmtId="44" fontId="3" fillId="0" borderId="0" xfId="1" applyFont="1" applyBorder="1" applyProtection="1"/>
    <xf numFmtId="165" fontId="3" fillId="0" borderId="0" xfId="1" applyNumberFormat="1" applyFont="1" applyBorder="1" applyProtection="1"/>
    <xf numFmtId="170" fontId="1" fillId="0" borderId="0" xfId="0" applyNumberFormat="1" applyFont="1"/>
    <xf numFmtId="167" fontId="1" fillId="0" borderId="0" xfId="1" applyNumberFormat="1" applyFont="1" applyBorder="1" applyProtection="1"/>
    <xf numFmtId="165" fontId="1" fillId="0" borderId="0" xfId="0" applyNumberFormat="1" applyFont="1"/>
    <xf numFmtId="165" fontId="1" fillId="0" borderId="0" xfId="1" applyNumberFormat="1" applyFont="1" applyBorder="1" applyProtection="1"/>
    <xf numFmtId="170" fontId="1" fillId="0" borderId="72" xfId="0" applyNumberFormat="1" applyFont="1" applyBorder="1"/>
    <xf numFmtId="170" fontId="3" fillId="5" borderId="3" xfId="0" applyNumberFormat="1" applyFont="1" applyFill="1" applyBorder="1" applyAlignment="1">
      <alignment horizontal="center"/>
    </xf>
    <xf numFmtId="170" fontId="3" fillId="5" borderId="7" xfId="0" applyNumberFormat="1" applyFont="1" applyFill="1" applyBorder="1" applyAlignment="1">
      <alignment horizontal="center"/>
    </xf>
    <xf numFmtId="0" fontId="1" fillId="0" borderId="77" xfId="0" applyFont="1" applyBorder="1" applyAlignment="1">
      <alignment horizontal="left"/>
    </xf>
    <xf numFmtId="3" fontId="0" fillId="5" borderId="3" xfId="0" applyNumberFormat="1" applyFill="1" applyBorder="1"/>
    <xf numFmtId="3" fontId="0" fillId="5" borderId="7" xfId="0" applyNumberFormat="1" applyFill="1" applyBorder="1"/>
    <xf numFmtId="0" fontId="1" fillId="0" borderId="78" xfId="0" applyFont="1" applyBorder="1" applyAlignment="1">
      <alignment horizontal="left"/>
    </xf>
    <xf numFmtId="170" fontId="1" fillId="0" borderId="27" xfId="0" applyNumberFormat="1" applyFont="1" applyBorder="1"/>
    <xf numFmtId="170" fontId="3" fillId="8" borderId="22" xfId="0" applyNumberFormat="1" applyFont="1" applyFill="1" applyBorder="1"/>
    <xf numFmtId="170" fontId="16" fillId="0" borderId="0" xfId="0" applyNumberFormat="1" applyFont="1"/>
    <xf numFmtId="167" fontId="1" fillId="0" borderId="0" xfId="1" applyNumberFormat="1" applyFont="1" applyProtection="1"/>
    <xf numFmtId="44" fontId="16" fillId="0" borderId="0" xfId="1" applyFont="1" applyProtection="1"/>
    <xf numFmtId="165" fontId="1" fillId="0" borderId="0" xfId="1" applyNumberFormat="1" applyFont="1" applyProtection="1"/>
    <xf numFmtId="170" fontId="2" fillId="0" borderId="0" xfId="0" applyNumberFormat="1" applyFont="1"/>
    <xf numFmtId="5" fontId="1" fillId="0" borderId="0" xfId="0" applyNumberFormat="1" applyFont="1"/>
    <xf numFmtId="167" fontId="4" fillId="0" borderId="0" xfId="0" applyNumberFormat="1" applyFont="1"/>
    <xf numFmtId="171" fontId="1" fillId="0" borderId="40" xfId="0" applyNumberFormat="1" applyFont="1" applyBorder="1" applyProtection="1">
      <protection locked="0"/>
    </xf>
    <xf numFmtId="171" fontId="1" fillId="0" borderId="36" xfId="0" applyNumberFormat="1" applyFont="1" applyBorder="1" applyProtection="1">
      <protection locked="0"/>
    </xf>
    <xf numFmtId="170" fontId="3" fillId="6" borderId="79" xfId="0" applyNumberFormat="1" applyFont="1" applyFill="1" applyBorder="1" applyAlignment="1">
      <alignment horizontal="center"/>
    </xf>
    <xf numFmtId="170" fontId="3" fillId="6" borderId="14" xfId="0" applyNumberFormat="1" applyFont="1" applyFill="1" applyBorder="1" applyAlignment="1">
      <alignment horizontal="center"/>
    </xf>
    <xf numFmtId="170" fontId="3" fillId="6" borderId="16" xfId="0" applyNumberFormat="1" applyFont="1" applyFill="1" applyBorder="1" applyAlignment="1">
      <alignment horizontal="center"/>
    </xf>
    <xf numFmtId="167" fontId="3" fillId="6" borderId="0" xfId="1" applyNumberFormat="1" applyFont="1" applyFill="1" applyBorder="1" applyAlignment="1" applyProtection="1">
      <alignment horizontal="center"/>
    </xf>
    <xf numFmtId="167" fontId="3" fillId="6" borderId="16" xfId="1" applyNumberFormat="1" applyFont="1" applyFill="1" applyBorder="1" applyAlignment="1" applyProtection="1">
      <alignment horizontal="center"/>
    </xf>
    <xf numFmtId="170" fontId="3" fillId="6" borderId="0" xfId="0" applyNumberFormat="1" applyFont="1" applyFill="1" applyAlignment="1">
      <alignment horizontal="center"/>
    </xf>
    <xf numFmtId="165" fontId="3" fillId="6" borderId="16" xfId="0" applyNumberFormat="1" applyFont="1" applyFill="1" applyBorder="1" applyAlignment="1">
      <alignment horizontal="center"/>
    </xf>
    <xf numFmtId="44" fontId="3" fillId="6" borderId="18" xfId="1" applyFont="1" applyFill="1" applyBorder="1" applyAlignment="1" applyProtection="1">
      <alignment horizontal="center"/>
    </xf>
    <xf numFmtId="165" fontId="3" fillId="6" borderId="75" xfId="1" applyNumberFormat="1" applyFont="1" applyFill="1" applyBorder="1" applyAlignment="1" applyProtection="1">
      <alignment horizontal="center"/>
    </xf>
    <xf numFmtId="170" fontId="3" fillId="6" borderId="71" xfId="0" applyNumberFormat="1" applyFont="1" applyFill="1" applyBorder="1" applyAlignment="1">
      <alignment horizontal="center"/>
    </xf>
    <xf numFmtId="170" fontId="3" fillId="6" borderId="25" xfId="0" applyNumberFormat="1" applyFont="1" applyFill="1" applyBorder="1" applyAlignment="1">
      <alignment horizontal="center"/>
    </xf>
    <xf numFmtId="167" fontId="3" fillId="6" borderId="1" xfId="1" applyNumberFormat="1" applyFont="1" applyFill="1" applyBorder="1" applyAlignment="1" applyProtection="1">
      <alignment horizontal="center"/>
    </xf>
    <xf numFmtId="167" fontId="3" fillId="6" borderId="25" xfId="1" applyNumberFormat="1" applyFont="1" applyFill="1" applyBorder="1" applyAlignment="1" applyProtection="1">
      <alignment horizontal="center"/>
    </xf>
    <xf numFmtId="170" fontId="3" fillId="6" borderId="1" xfId="0" applyNumberFormat="1" applyFont="1" applyFill="1" applyBorder="1" applyAlignment="1">
      <alignment horizontal="center"/>
    </xf>
    <xf numFmtId="165" fontId="3" fillId="6" borderId="25" xfId="0" applyNumberFormat="1" applyFont="1" applyFill="1" applyBorder="1" applyAlignment="1">
      <alignment horizontal="center"/>
    </xf>
    <xf numFmtId="165" fontId="3" fillId="6" borderId="76" xfId="1" applyNumberFormat="1" applyFont="1" applyFill="1" applyBorder="1" applyAlignment="1" applyProtection="1">
      <alignment horizontal="center"/>
    </xf>
    <xf numFmtId="170" fontId="3" fillId="6" borderId="13" xfId="0" applyNumberFormat="1" applyFont="1" applyFill="1" applyBorder="1" applyAlignment="1">
      <alignment horizontal="center"/>
    </xf>
    <xf numFmtId="170" fontId="3" fillId="6" borderId="18" xfId="0" applyNumberFormat="1" applyFont="1" applyFill="1" applyBorder="1" applyAlignment="1">
      <alignment horizontal="center"/>
    </xf>
    <xf numFmtId="44" fontId="3" fillId="6" borderId="27" xfId="1" applyFont="1" applyFill="1" applyBorder="1" applyAlignment="1" applyProtection="1">
      <alignment horizontal="center"/>
    </xf>
    <xf numFmtId="170" fontId="3" fillId="6" borderId="26" xfId="0" applyNumberFormat="1" applyFont="1" applyFill="1" applyBorder="1" applyAlignment="1">
      <alignment horizontal="center"/>
    </xf>
    <xf numFmtId="170" fontId="3" fillId="6" borderId="74" xfId="0" applyNumberFormat="1" applyFont="1" applyFill="1" applyBorder="1" applyAlignment="1">
      <alignment horizontal="center"/>
    </xf>
    <xf numFmtId="170" fontId="3" fillId="6" borderId="27" xfId="0" applyNumberFormat="1" applyFont="1" applyFill="1" applyBorder="1" applyAlignment="1">
      <alignment horizontal="center"/>
    </xf>
    <xf numFmtId="170" fontId="3" fillId="6" borderId="28" xfId="0" applyNumberFormat="1" applyFont="1" applyFill="1" applyBorder="1" applyAlignment="1">
      <alignment horizontal="center"/>
    </xf>
    <xf numFmtId="170" fontId="1" fillId="0" borderId="82" xfId="0" applyNumberFormat="1" applyFont="1" applyBorder="1"/>
    <xf numFmtId="170" fontId="39" fillId="0" borderId="52" xfId="0" applyNumberFormat="1" applyFont="1" applyBorder="1" applyAlignment="1">
      <alignment horizontal="center"/>
    </xf>
    <xf numFmtId="170" fontId="39" fillId="0" borderId="12" xfId="0" applyNumberFormat="1" applyFont="1" applyBorder="1" applyAlignment="1">
      <alignment horizontal="center"/>
    </xf>
    <xf numFmtId="167" fontId="39" fillId="0" borderId="12" xfId="1" applyNumberFormat="1" applyFont="1" applyBorder="1" applyAlignment="1" applyProtection="1">
      <alignment horizontal="center"/>
    </xf>
    <xf numFmtId="170" fontId="39" fillId="5" borderId="49" xfId="0" applyNumberFormat="1" applyFont="1" applyFill="1" applyBorder="1" applyAlignment="1">
      <alignment horizontal="center"/>
    </xf>
    <xf numFmtId="165" fontId="39" fillId="0" borderId="12" xfId="0" applyNumberFormat="1" applyFont="1" applyBorder="1" applyAlignment="1">
      <alignment horizontal="center"/>
    </xf>
    <xf numFmtId="170" fontId="39" fillId="5" borderId="23" xfId="0" applyNumberFormat="1" applyFont="1" applyFill="1" applyBorder="1" applyAlignment="1">
      <alignment horizontal="center"/>
    </xf>
    <xf numFmtId="44" fontId="39" fillId="0" borderId="52" xfId="1" applyFont="1" applyBorder="1" applyProtection="1"/>
    <xf numFmtId="170" fontId="39" fillId="0" borderId="12" xfId="0" applyNumberFormat="1" applyFont="1" applyBorder="1"/>
    <xf numFmtId="165" fontId="39" fillId="0" borderId="73" xfId="1" applyNumberFormat="1" applyFont="1" applyBorder="1" applyAlignment="1" applyProtection="1">
      <alignment horizontal="center"/>
    </xf>
    <xf numFmtId="170" fontId="9" fillId="5" borderId="3" xfId="0" applyNumberFormat="1" applyFont="1" applyFill="1" applyBorder="1" applyAlignment="1">
      <alignment horizontal="centerContinuous"/>
    </xf>
    <xf numFmtId="170" fontId="9" fillId="0" borderId="9" xfId="0" applyNumberFormat="1" applyFont="1" applyBorder="1" applyAlignment="1">
      <alignment horizontal="centerContinuous"/>
    </xf>
    <xf numFmtId="165" fontId="9" fillId="0" borderId="9" xfId="0" applyNumberFormat="1" applyFont="1" applyBorder="1" applyAlignment="1">
      <alignment horizontal="centerContinuous"/>
    </xf>
    <xf numFmtId="167" fontId="9" fillId="0" borderId="9" xfId="1" applyNumberFormat="1" applyFont="1" applyBorder="1" applyAlignment="1" applyProtection="1">
      <alignment horizontal="centerContinuous"/>
    </xf>
    <xf numFmtId="170" fontId="9" fillId="5" borderId="7" xfId="0" applyNumberFormat="1" applyFont="1" applyFill="1" applyBorder="1" applyAlignment="1">
      <alignment horizontal="centerContinuous"/>
    </xf>
    <xf numFmtId="44" fontId="9" fillId="0" borderId="19" xfId="1" applyFont="1" applyBorder="1" applyAlignment="1" applyProtection="1">
      <alignment horizontal="centerContinuous"/>
    </xf>
    <xf numFmtId="165" fontId="9" fillId="0" borderId="65" xfId="1" applyNumberFormat="1" applyFont="1" applyBorder="1" applyAlignment="1" applyProtection="1">
      <alignment horizontal="centerContinuous"/>
    </xf>
    <xf numFmtId="171" fontId="1" fillId="0" borderId="34" xfId="0" applyNumberFormat="1" applyFont="1" applyBorder="1" applyProtection="1">
      <protection locked="0"/>
    </xf>
    <xf numFmtId="10" fontId="1" fillId="0" borderId="34" xfId="0" applyNumberFormat="1" applyFont="1" applyBorder="1" applyProtection="1">
      <protection locked="0"/>
    </xf>
    <xf numFmtId="3" fontId="0" fillId="5" borderId="15" xfId="0" applyNumberFormat="1" applyFill="1" applyBorder="1"/>
    <xf numFmtId="3" fontId="0" fillId="5" borderId="2" xfId="0" applyNumberFormat="1" applyFill="1" applyBorder="1"/>
    <xf numFmtId="10" fontId="1" fillId="0" borderId="33" xfId="0" applyNumberFormat="1" applyFont="1" applyBorder="1" applyProtection="1">
      <protection locked="0"/>
    </xf>
    <xf numFmtId="170" fontId="3" fillId="5" borderId="22" xfId="0" applyNumberFormat="1" applyFont="1" applyFill="1" applyBorder="1"/>
    <xf numFmtId="0" fontId="0" fillId="0" borderId="0" xfId="0" applyAlignment="1">
      <alignment horizontal="left"/>
    </xf>
    <xf numFmtId="0" fontId="1" fillId="0" borderId="0" xfId="0" applyFont="1" applyAlignment="1">
      <alignment horizontal="left"/>
    </xf>
    <xf numFmtId="3" fontId="4" fillId="0" borderId="0" xfId="0" applyNumberFormat="1" applyFont="1" applyAlignment="1">
      <alignment horizontal="right"/>
    </xf>
    <xf numFmtId="44" fontId="1" fillId="0" borderId="80" xfId="1" applyFont="1" applyFill="1" applyBorder="1" applyProtection="1">
      <protection locked="0"/>
    </xf>
    <xf numFmtId="44" fontId="1" fillId="0" borderId="81" xfId="1" applyFont="1" applyFill="1" applyBorder="1" applyProtection="1">
      <protection locked="0"/>
    </xf>
    <xf numFmtId="44" fontId="1" fillId="0" borderId="83" xfId="1" applyFont="1" applyFill="1" applyBorder="1" applyProtection="1">
      <protection locked="0"/>
    </xf>
    <xf numFmtId="44" fontId="3" fillId="0" borderId="86" xfId="1" applyFont="1" applyBorder="1" applyProtection="1"/>
    <xf numFmtId="44" fontId="3" fillId="0" borderId="87" xfId="1" applyFont="1" applyBorder="1" applyProtection="1"/>
    <xf numFmtId="44" fontId="1" fillId="0" borderId="42" xfId="1" applyFont="1" applyFill="1" applyBorder="1" applyProtection="1">
      <protection locked="0"/>
    </xf>
    <xf numFmtId="44" fontId="1" fillId="0" borderId="45" xfId="1" applyFont="1" applyFill="1" applyBorder="1" applyProtection="1">
      <protection locked="0"/>
    </xf>
    <xf numFmtId="44" fontId="1" fillId="0" borderId="84" xfId="1" applyFont="1" applyFill="1" applyBorder="1" applyProtection="1">
      <protection locked="0"/>
    </xf>
    <xf numFmtId="44" fontId="3" fillId="0" borderId="88" xfId="1" applyFont="1" applyBorder="1" applyProtection="1"/>
    <xf numFmtId="44" fontId="1" fillId="0" borderId="39" xfId="1" applyFont="1" applyFill="1" applyBorder="1" applyProtection="1">
      <protection locked="0"/>
    </xf>
    <xf numFmtId="44" fontId="1" fillId="0" borderId="44" xfId="1" applyFont="1" applyFill="1" applyBorder="1" applyProtection="1">
      <protection locked="0"/>
    </xf>
    <xf numFmtId="44" fontId="1" fillId="0" borderId="85" xfId="1" applyFont="1" applyFill="1" applyBorder="1" applyProtection="1">
      <protection locked="0"/>
    </xf>
    <xf numFmtId="44" fontId="3" fillId="0" borderId="89" xfId="1" applyFont="1" applyBorder="1" applyProtection="1"/>
    <xf numFmtId="44" fontId="0" fillId="0" borderId="47" xfId="1" applyFont="1" applyFill="1" applyBorder="1" applyProtection="1">
      <protection locked="0"/>
    </xf>
    <xf numFmtId="44" fontId="0" fillId="0" borderId="42" xfId="1" applyFont="1" applyFill="1" applyBorder="1" applyProtection="1">
      <protection locked="0"/>
    </xf>
    <xf numFmtId="44" fontId="3" fillId="0" borderId="90" xfId="1" applyFont="1" applyBorder="1" applyProtection="1"/>
    <xf numFmtId="167" fontId="4" fillId="0" borderId="0" xfId="1" applyNumberFormat="1" applyFont="1" applyAlignment="1" applyProtection="1">
      <alignment horizontal="left"/>
    </xf>
    <xf numFmtId="0" fontId="3" fillId="5" borderId="18" xfId="0" applyFont="1" applyFill="1" applyBorder="1" applyAlignment="1">
      <alignment horizontal="center" vertical="center" wrapText="1"/>
    </xf>
    <xf numFmtId="44" fontId="3" fillId="5" borderId="18" xfId="1" applyFont="1" applyFill="1" applyBorder="1" applyAlignment="1" applyProtection="1">
      <alignment horizontal="center"/>
    </xf>
    <xf numFmtId="0" fontId="3" fillId="0" borderId="86" xfId="0" applyFont="1" applyBorder="1"/>
    <xf numFmtId="44" fontId="3" fillId="5" borderId="50" xfId="1" applyFont="1" applyFill="1" applyBorder="1" applyAlignment="1" applyProtection="1">
      <alignment horizontal="center"/>
    </xf>
    <xf numFmtId="44" fontId="3" fillId="0" borderId="51" xfId="0" applyNumberFormat="1" applyFont="1" applyBorder="1"/>
    <xf numFmtId="44" fontId="3" fillId="6" borderId="95" xfId="1" applyFont="1" applyFill="1" applyBorder="1" applyProtection="1"/>
    <xf numFmtId="44" fontId="3" fillId="6" borderId="96" xfId="1" applyFont="1" applyFill="1" applyBorder="1" applyProtection="1"/>
    <xf numFmtId="44" fontId="3" fillId="6" borderId="97" xfId="1" applyFont="1" applyFill="1" applyBorder="1" applyProtection="1"/>
    <xf numFmtId="44" fontId="3" fillId="6" borderId="98" xfId="1" applyFont="1" applyFill="1" applyBorder="1" applyProtection="1"/>
    <xf numFmtId="0" fontId="4" fillId="5" borderId="50" xfId="0" applyFont="1" applyFill="1" applyBorder="1" applyAlignment="1">
      <alignment horizontal="center"/>
    </xf>
    <xf numFmtId="44" fontId="0" fillId="0" borderId="107" xfId="1" applyFont="1" applyFill="1" applyBorder="1" applyProtection="1">
      <protection locked="0"/>
    </xf>
    <xf numFmtId="44" fontId="3" fillId="0" borderId="51" xfId="1" applyFont="1" applyBorder="1" applyProtection="1"/>
    <xf numFmtId="165" fontId="39" fillId="0" borderId="73" xfId="0" applyNumberFormat="1" applyFont="1" applyBorder="1"/>
    <xf numFmtId="165" fontId="9" fillId="0" borderId="65" xfId="0" applyNumberFormat="1" applyFont="1" applyBorder="1" applyAlignment="1">
      <alignment horizontal="centerContinuous"/>
    </xf>
    <xf numFmtId="165" fontId="3" fillId="6" borderId="106" xfId="0" applyNumberFormat="1" applyFont="1" applyFill="1" applyBorder="1" applyAlignment="1">
      <alignment horizontal="center"/>
    </xf>
    <xf numFmtId="165" fontId="3" fillId="6" borderId="94" xfId="0" applyNumberFormat="1" applyFont="1" applyFill="1" applyBorder="1" applyAlignment="1">
      <alignment horizontal="center"/>
    </xf>
    <xf numFmtId="165" fontId="4" fillId="0" borderId="0" xfId="1" applyNumberFormat="1" applyFont="1" applyAlignment="1" applyProtection="1">
      <alignment horizontal="left"/>
    </xf>
    <xf numFmtId="0" fontId="5" fillId="0" borderId="1" xfId="0" applyFont="1" applyBorder="1" applyAlignment="1">
      <alignment horizontal="center"/>
    </xf>
    <xf numFmtId="44" fontId="3" fillId="6" borderId="110" xfId="1" applyFont="1" applyFill="1" applyBorder="1" applyProtection="1"/>
    <xf numFmtId="44" fontId="3" fillId="6" borderId="111" xfId="1" applyFont="1" applyFill="1" applyBorder="1" applyProtection="1"/>
    <xf numFmtId="0" fontId="2" fillId="0" borderId="24" xfId="0" applyFont="1" applyBorder="1"/>
    <xf numFmtId="3" fontId="2" fillId="0" borderId="24" xfId="0" applyNumberFormat="1" applyFont="1" applyBorder="1" applyAlignment="1">
      <alignment horizontal="right"/>
    </xf>
    <xf numFmtId="3" fontId="2" fillId="0" borderId="24" xfId="0" applyNumberFormat="1" applyFont="1" applyBorder="1"/>
    <xf numFmtId="44" fontId="3" fillId="0" borderId="48" xfId="1" applyFont="1" applyFill="1" applyBorder="1" applyProtection="1"/>
    <xf numFmtId="44" fontId="3" fillId="0" borderId="46" xfId="1" applyFont="1" applyFill="1" applyBorder="1" applyProtection="1"/>
    <xf numFmtId="44" fontId="3" fillId="0" borderId="36" xfId="1" applyFont="1" applyFill="1" applyBorder="1" applyProtection="1"/>
    <xf numFmtId="44" fontId="3" fillId="0" borderId="40" xfId="1" applyFont="1" applyFill="1" applyBorder="1" applyProtection="1"/>
    <xf numFmtId="44" fontId="3" fillId="0" borderId="39" xfId="1" applyFont="1" applyFill="1" applyBorder="1" applyProtection="1"/>
    <xf numFmtId="44" fontId="3" fillId="0" borderId="44" xfId="1" applyFont="1" applyFill="1" applyBorder="1" applyProtection="1"/>
    <xf numFmtId="44" fontId="3" fillId="0" borderId="38" xfId="1" applyFont="1" applyFill="1" applyBorder="1" applyProtection="1"/>
    <xf numFmtId="44" fontId="3" fillId="0" borderId="43" xfId="1" applyFont="1" applyFill="1" applyBorder="1" applyProtection="1"/>
    <xf numFmtId="3" fontId="4" fillId="0" borderId="0" xfId="0" applyNumberFormat="1" applyFont="1"/>
    <xf numFmtId="0" fontId="2" fillId="0" borderId="18" xfId="0" applyFont="1" applyBorder="1"/>
    <xf numFmtId="0" fontId="2" fillId="6" borderId="18" xfId="0" applyFont="1" applyFill="1" applyBorder="1"/>
    <xf numFmtId="3" fontId="2" fillId="0" borderId="27" xfId="0" applyNumberFormat="1" applyFont="1" applyBorder="1"/>
    <xf numFmtId="3" fontId="27" fillId="0" borderId="76" xfId="0" applyNumberFormat="1" applyFont="1" applyBorder="1" applyAlignment="1">
      <alignment horizontal="center"/>
    </xf>
    <xf numFmtId="167" fontId="3" fillId="6" borderId="0" xfId="1" applyNumberFormat="1" applyFont="1" applyFill="1" applyBorder="1" applyAlignment="1" applyProtection="1">
      <alignment horizontal="center" wrapText="1"/>
    </xf>
    <xf numFmtId="0" fontId="39" fillId="0" borderId="0" xfId="0" applyFont="1"/>
    <xf numFmtId="170" fontId="4" fillId="0" borderId="0" xfId="0" applyNumberFormat="1" applyFont="1" applyAlignment="1">
      <alignment vertical="center"/>
    </xf>
    <xf numFmtId="3" fontId="2" fillId="6" borderId="0" xfId="0" applyNumberFormat="1" applyFont="1" applyFill="1" applyAlignment="1">
      <alignment horizontal="right"/>
    </xf>
    <xf numFmtId="0" fontId="4" fillId="0" borderId="18" xfId="0" applyFont="1" applyBorder="1"/>
    <xf numFmtId="0" fontId="4" fillId="0" borderId="52" xfId="0" applyFont="1" applyBorder="1"/>
    <xf numFmtId="3" fontId="2" fillId="0" borderId="12" xfId="0" applyNumberFormat="1" applyFont="1" applyBorder="1" applyAlignment="1">
      <alignment horizontal="right"/>
    </xf>
    <xf numFmtId="167" fontId="3" fillId="6" borderId="116" xfId="1" applyNumberFormat="1" applyFont="1" applyFill="1" applyBorder="1" applyAlignment="1" applyProtection="1">
      <alignment horizontal="center" wrapText="1"/>
    </xf>
    <xf numFmtId="0" fontId="21" fillId="6" borderId="16" xfId="0" applyFont="1" applyFill="1" applyBorder="1" applyAlignment="1">
      <alignment horizontal="center"/>
    </xf>
    <xf numFmtId="0" fontId="21" fillId="6" borderId="17" xfId="0" applyFont="1" applyFill="1" applyBorder="1" applyAlignment="1">
      <alignment horizontal="center"/>
    </xf>
    <xf numFmtId="0" fontId="21" fillId="0" borderId="36" xfId="0" applyFont="1" applyBorder="1" applyAlignment="1" applyProtection="1">
      <alignment horizontal="center"/>
      <protection locked="0"/>
    </xf>
    <xf numFmtId="0" fontId="21" fillId="0" borderId="17" xfId="0" applyFont="1" applyBorder="1" applyAlignment="1">
      <alignment horizontal="center"/>
    </xf>
    <xf numFmtId="0" fontId="21" fillId="0" borderId="16" xfId="0" applyFont="1" applyBorder="1" applyAlignment="1">
      <alignment horizontal="center"/>
    </xf>
    <xf numFmtId="0" fontId="21" fillId="6" borderId="14" xfId="0" applyFont="1" applyFill="1" applyBorder="1" applyAlignment="1">
      <alignment horizontal="center"/>
    </xf>
    <xf numFmtId="0" fontId="21" fillId="6" borderId="10" xfId="0" applyFont="1" applyFill="1" applyBorder="1" applyAlignment="1">
      <alignment horizontal="center"/>
    </xf>
    <xf numFmtId="0" fontId="21" fillId="0" borderId="0" xfId="0" applyFont="1" applyAlignment="1">
      <alignment horizontal="center"/>
    </xf>
    <xf numFmtId="3" fontId="5" fillId="0" borderId="14" xfId="0" applyNumberFormat="1" applyFont="1" applyBorder="1" applyAlignment="1">
      <alignment horizontal="center"/>
    </xf>
    <xf numFmtId="3" fontId="5" fillId="0" borderId="28" xfId="0" applyNumberFormat="1" applyFont="1" applyBorder="1" applyAlignment="1">
      <alignment horizontal="center"/>
    </xf>
    <xf numFmtId="3" fontId="5" fillId="0" borderId="13" xfId="0" applyNumberFormat="1" applyFont="1" applyBorder="1" applyAlignment="1">
      <alignment horizontal="center"/>
    </xf>
    <xf numFmtId="0" fontId="5" fillId="0" borderId="0" xfId="0" applyFont="1"/>
    <xf numFmtId="9" fontId="5" fillId="0" borderId="13" xfId="0" applyNumberFormat="1" applyFont="1" applyBorder="1" applyAlignment="1">
      <alignment horizontal="center"/>
    </xf>
    <xf numFmtId="9" fontId="5" fillId="0" borderId="14" xfId="0" applyNumberFormat="1" applyFont="1" applyBorder="1" applyAlignment="1">
      <alignment horizontal="center"/>
    </xf>
    <xf numFmtId="3" fontId="5" fillId="0" borderId="26" xfId="0" applyNumberFormat="1" applyFont="1" applyBorder="1" applyAlignment="1">
      <alignment horizontal="center"/>
    </xf>
    <xf numFmtId="3" fontId="3" fillId="0" borderId="13" xfId="0" applyNumberFormat="1" applyFont="1" applyBorder="1" applyAlignment="1">
      <alignment horizontal="center" vertical="top"/>
    </xf>
    <xf numFmtId="0" fontId="0" fillId="0" borderId="0" xfId="0" applyAlignment="1">
      <alignment vertical="top"/>
    </xf>
    <xf numFmtId="3" fontId="3" fillId="0" borderId="0" xfId="0" applyNumberFormat="1" applyFont="1" applyAlignment="1">
      <alignment horizontal="center" vertical="top"/>
    </xf>
    <xf numFmtId="3" fontId="3" fillId="0" borderId="14" xfId="0" applyNumberFormat="1" applyFont="1" applyBorder="1" applyAlignment="1">
      <alignment horizontal="center" vertical="top"/>
    </xf>
    <xf numFmtId="0" fontId="5" fillId="5" borderId="0" xfId="0" applyFont="1" applyFill="1" applyAlignment="1">
      <alignment horizontal="center"/>
    </xf>
    <xf numFmtId="0" fontId="0" fillId="5" borderId="0" xfId="0" applyFill="1"/>
    <xf numFmtId="0" fontId="0" fillId="5" borderId="1" xfId="0" applyFill="1" applyBorder="1"/>
    <xf numFmtId="164" fontId="2" fillId="0" borderId="0" xfId="4" applyNumberFormat="1" applyFont="1" applyProtection="1"/>
    <xf numFmtId="44" fontId="4" fillId="6" borderId="0" xfId="1" applyFont="1" applyFill="1" applyBorder="1" applyAlignment="1" applyProtection="1">
      <alignment horizontal="right"/>
    </xf>
    <xf numFmtId="10" fontId="4" fillId="6" borderId="0" xfId="4" applyNumberFormat="1" applyFont="1" applyFill="1" applyBorder="1" applyAlignment="1" applyProtection="1">
      <alignment horizontal="right"/>
    </xf>
    <xf numFmtId="0" fontId="3" fillId="6" borderId="0" xfId="0" applyFont="1" applyFill="1" applyAlignment="1">
      <alignment wrapText="1"/>
    </xf>
    <xf numFmtId="0" fontId="1" fillId="6" borderId="0" xfId="0" applyFont="1" applyFill="1" applyAlignment="1">
      <alignment wrapText="1"/>
    </xf>
    <xf numFmtId="0" fontId="22" fillId="0" borderId="0" xfId="0" applyFont="1" applyAlignment="1">
      <alignment horizontal="right" vertical="top"/>
    </xf>
    <xf numFmtId="0" fontId="41" fillId="0" borderId="13" xfId="3" applyFont="1" applyBorder="1" applyAlignment="1">
      <alignment vertical="top"/>
    </xf>
    <xf numFmtId="0" fontId="21" fillId="7" borderId="16" xfId="0" applyFont="1" applyFill="1" applyBorder="1" applyAlignment="1">
      <alignment horizontal="center" vertical="top"/>
    </xf>
    <xf numFmtId="0" fontId="21" fillId="0" borderId="0" xfId="0" applyFont="1" applyAlignment="1">
      <alignment vertical="top"/>
    </xf>
    <xf numFmtId="0" fontId="22" fillId="0" borderId="0" xfId="0" applyFont="1" applyAlignment="1">
      <alignment vertical="top"/>
    </xf>
    <xf numFmtId="0" fontId="41" fillId="0" borderId="4" xfId="3" applyFont="1" applyBorder="1" applyAlignment="1">
      <alignment horizontal="left" vertical="top"/>
    </xf>
    <xf numFmtId="0" fontId="21" fillId="7" borderId="15" xfId="0" applyFont="1" applyFill="1" applyBorder="1" applyAlignment="1">
      <alignment horizontal="center" vertical="top"/>
    </xf>
    <xf numFmtId="0" fontId="42" fillId="0" borderId="13" xfId="3" applyFont="1" applyBorder="1" applyAlignment="1">
      <alignment horizontal="left" vertical="top"/>
    </xf>
    <xf numFmtId="0" fontId="41" fillId="0" borderId="13" xfId="3" applyFont="1" applyBorder="1" applyAlignment="1">
      <alignment horizontal="left" vertical="top"/>
    </xf>
    <xf numFmtId="0" fontId="42" fillId="0" borderId="4" xfId="3" applyFont="1" applyBorder="1" applyAlignment="1">
      <alignment horizontal="left" vertical="top"/>
    </xf>
    <xf numFmtId="4" fontId="2" fillId="0" borderId="11" xfId="0" applyNumberFormat="1" applyFont="1" applyBorder="1" applyProtection="1">
      <protection locked="0"/>
    </xf>
    <xf numFmtId="4" fontId="2" fillId="0" borderId="9" xfId="0" applyNumberFormat="1" applyFont="1" applyBorder="1" applyProtection="1">
      <protection locked="0"/>
    </xf>
    <xf numFmtId="4" fontId="4" fillId="0" borderId="10" xfId="0" applyNumberFormat="1" applyFont="1" applyBorder="1"/>
    <xf numFmtId="4" fontId="2" fillId="5" borderId="0" xfId="0" applyNumberFormat="1" applyFont="1" applyFill="1"/>
    <xf numFmtId="4" fontId="4" fillId="4" borderId="13" xfId="0" applyNumberFormat="1" applyFont="1" applyFill="1" applyBorder="1" applyAlignment="1">
      <alignment horizontal="center"/>
    </xf>
    <xf numFmtId="4" fontId="2" fillId="0" borderId="10" xfId="0" applyNumberFormat="1" applyFont="1" applyBorder="1" applyProtection="1">
      <protection locked="0"/>
    </xf>
    <xf numFmtId="4" fontId="4" fillId="4" borderId="0" xfId="0" applyNumberFormat="1" applyFont="1" applyFill="1" applyAlignment="1">
      <alignment horizontal="center"/>
    </xf>
    <xf numFmtId="4" fontId="4" fillId="4" borderId="14" xfId="0" applyNumberFormat="1" applyFont="1" applyFill="1" applyBorder="1" applyAlignment="1">
      <alignment horizontal="center"/>
    </xf>
    <xf numFmtId="4" fontId="2" fillId="0" borderId="6" xfId="0" applyNumberFormat="1" applyFont="1" applyBorder="1" applyProtection="1">
      <protection locked="0"/>
    </xf>
    <xf numFmtId="4" fontId="2" fillId="0" borderId="7" xfId="0" applyNumberFormat="1" applyFont="1" applyBorder="1" applyProtection="1">
      <protection locked="0"/>
    </xf>
    <xf numFmtId="4" fontId="4" fillId="0" borderId="8" xfId="0" applyNumberFormat="1" applyFont="1" applyBorder="1"/>
    <xf numFmtId="4" fontId="2" fillId="0" borderId="26" xfId="0" applyNumberFormat="1" applyFont="1" applyBorder="1" applyProtection="1">
      <protection locked="0"/>
    </xf>
    <xf numFmtId="4" fontId="2" fillId="0" borderId="1" xfId="0" applyNumberFormat="1" applyFont="1" applyBorder="1" applyProtection="1">
      <protection locked="0"/>
    </xf>
    <xf numFmtId="4" fontId="4" fillId="0" borderId="28" xfId="0" applyNumberFormat="1" applyFont="1" applyBorder="1"/>
    <xf numFmtId="4" fontId="4" fillId="4" borderId="26" xfId="0" applyNumberFormat="1" applyFont="1" applyFill="1" applyBorder="1" applyAlignment="1">
      <alignment horizontal="center"/>
    </xf>
    <xf numFmtId="4" fontId="2" fillId="0" borderId="28" xfId="0" applyNumberFormat="1" applyFont="1" applyBorder="1" applyProtection="1">
      <protection locked="0"/>
    </xf>
    <xf numFmtId="4" fontId="4" fillId="0" borderId="0" xfId="0" applyNumberFormat="1" applyFont="1"/>
    <xf numFmtId="4" fontId="4" fillId="0" borderId="14" xfId="0" applyNumberFormat="1" applyFont="1" applyBorder="1"/>
    <xf numFmtId="4" fontId="4" fillId="5" borderId="0" xfId="0" applyNumberFormat="1" applyFont="1" applyFill="1"/>
    <xf numFmtId="4" fontId="4" fillId="0" borderId="0" xfId="0" applyNumberFormat="1" applyFont="1" applyAlignment="1">
      <alignment horizontal="right"/>
    </xf>
    <xf numFmtId="4" fontId="2" fillId="0" borderId="13" xfId="0" applyNumberFormat="1" applyFont="1" applyBorder="1" applyProtection="1">
      <protection locked="0"/>
    </xf>
    <xf numFmtId="4" fontId="2" fillId="0" borderId="0" xfId="0" applyNumberFormat="1" applyFont="1" applyProtection="1">
      <protection locked="0"/>
    </xf>
    <xf numFmtId="4" fontId="2" fillId="0" borderId="14" xfId="0" applyNumberFormat="1" applyFont="1" applyBorder="1" applyProtection="1">
      <protection locked="0"/>
    </xf>
    <xf numFmtId="4" fontId="4" fillId="0" borderId="9" xfId="0" applyNumberFormat="1" applyFont="1" applyBorder="1"/>
    <xf numFmtId="4" fontId="4" fillId="0" borderId="9" xfId="0" applyNumberFormat="1" applyFont="1" applyBorder="1" applyAlignment="1">
      <alignment horizontal="right"/>
    </xf>
    <xf numFmtId="4" fontId="4" fillId="0" borderId="23" xfId="0" applyNumberFormat="1" applyFont="1" applyBorder="1"/>
    <xf numFmtId="4" fontId="2" fillId="0" borderId="11" xfId="0" applyNumberFormat="1" applyFont="1" applyBorder="1" applyAlignment="1" applyProtection="1">
      <alignment horizontal="center"/>
      <protection locked="0"/>
    </xf>
    <xf numFmtId="4" fontId="2" fillId="0" borderId="6" xfId="0" applyNumberFormat="1" applyFont="1" applyBorder="1" applyAlignment="1" applyProtection="1">
      <alignment horizontal="center"/>
      <protection locked="0"/>
    </xf>
    <xf numFmtId="4" fontId="2" fillId="0" borderId="119" xfId="0" applyNumberFormat="1" applyFont="1" applyBorder="1" applyProtection="1">
      <protection locked="0"/>
    </xf>
    <xf numFmtId="4" fontId="2" fillId="0" borderId="20" xfId="0" applyNumberFormat="1" applyFont="1" applyBorder="1" applyProtection="1">
      <protection locked="0"/>
    </xf>
    <xf numFmtId="4" fontId="4" fillId="0" borderId="120" xfId="0" applyNumberFormat="1" applyFont="1" applyBorder="1"/>
    <xf numFmtId="4" fontId="4" fillId="4" borderId="119" xfId="0" applyNumberFormat="1" applyFont="1" applyFill="1" applyBorder="1" applyAlignment="1">
      <alignment horizontal="center"/>
    </xf>
    <xf numFmtId="4" fontId="4" fillId="4" borderId="20" xfId="0" applyNumberFormat="1" applyFont="1" applyFill="1" applyBorder="1" applyAlignment="1">
      <alignment horizontal="center"/>
    </xf>
    <xf numFmtId="4" fontId="4" fillId="4" borderId="120" xfId="0" applyNumberFormat="1" applyFont="1" applyFill="1" applyBorder="1" applyAlignment="1">
      <alignment horizontal="center"/>
    </xf>
    <xf numFmtId="4" fontId="10" fillId="0" borderId="1" xfId="0" applyNumberFormat="1" applyFont="1" applyBorder="1"/>
    <xf numFmtId="4" fontId="10" fillId="0" borderId="0" xfId="0" applyNumberFormat="1" applyFont="1"/>
    <xf numFmtId="4" fontId="10" fillId="5" borderId="0" xfId="0" applyNumberFormat="1" applyFont="1" applyFill="1"/>
    <xf numFmtId="4" fontId="10" fillId="0" borderId="1" xfId="0" applyNumberFormat="1" applyFont="1" applyBorder="1" applyAlignment="1">
      <alignment horizontal="right"/>
    </xf>
    <xf numFmtId="4" fontId="10" fillId="0" borderId="0" xfId="0" applyNumberFormat="1" applyFont="1" applyAlignment="1">
      <alignment horizontal="right"/>
    </xf>
    <xf numFmtId="4" fontId="4" fillId="0" borderId="0" xfId="0" applyNumberFormat="1" applyFont="1" applyAlignment="1">
      <alignment horizontal="center"/>
    </xf>
    <xf numFmtId="4" fontId="2" fillId="4" borderId="0" xfId="0" applyNumberFormat="1" applyFont="1" applyFill="1" applyAlignment="1">
      <alignment horizontal="center"/>
    </xf>
    <xf numFmtId="4" fontId="2" fillId="4" borderId="20" xfId="0" applyNumberFormat="1" applyFont="1" applyFill="1" applyBorder="1" applyAlignment="1">
      <alignment horizontal="center"/>
    </xf>
    <xf numFmtId="4" fontId="4" fillId="0" borderId="24" xfId="0" applyNumberFormat="1" applyFont="1" applyBorder="1"/>
    <xf numFmtId="4" fontId="2" fillId="4" borderId="24" xfId="0" applyNumberFormat="1" applyFont="1" applyFill="1" applyBorder="1" applyAlignment="1">
      <alignment horizontal="center"/>
    </xf>
    <xf numFmtId="4" fontId="2" fillId="0" borderId="24" xfId="0" applyNumberFormat="1" applyFont="1" applyBorder="1"/>
    <xf numFmtId="4" fontId="2" fillId="0" borderId="0" xfId="0" applyNumberFormat="1" applyFont="1" applyAlignment="1">
      <alignment horizontal="center"/>
    </xf>
    <xf numFmtId="4" fontId="4" fillId="0" borderId="12" xfId="0" applyNumberFormat="1" applyFont="1" applyBorder="1"/>
    <xf numFmtId="4" fontId="4" fillId="0" borderId="114" xfId="0" applyNumberFormat="1" applyFont="1" applyBorder="1"/>
    <xf numFmtId="4" fontId="4" fillId="0" borderId="75" xfId="0" applyNumberFormat="1" applyFont="1" applyBorder="1"/>
    <xf numFmtId="4" fontId="4" fillId="0" borderId="65" xfId="0" applyNumberFormat="1" applyFont="1" applyBorder="1"/>
    <xf numFmtId="4" fontId="4" fillId="0" borderId="65" xfId="0" applyNumberFormat="1" applyFont="1" applyBorder="1" applyAlignment="1">
      <alignment horizontal="right"/>
    </xf>
    <xf numFmtId="4" fontId="2" fillId="0" borderId="75" xfId="0" applyNumberFormat="1" applyFont="1" applyBorder="1"/>
    <xf numFmtId="4" fontId="2" fillId="6" borderId="0" xfId="0" applyNumberFormat="1" applyFont="1" applyFill="1"/>
    <xf numFmtId="4" fontId="4" fillId="6" borderId="75" xfId="0" applyNumberFormat="1" applyFont="1" applyFill="1" applyBorder="1"/>
    <xf numFmtId="9" fontId="2" fillId="0" borderId="0" xfId="4" applyFont="1" applyFill="1" applyBorder="1" applyProtection="1">
      <protection locked="0"/>
    </xf>
    <xf numFmtId="4" fontId="4" fillId="0" borderId="1" xfId="0" applyNumberFormat="1" applyFont="1" applyBorder="1" applyAlignment="1">
      <alignment horizontal="right"/>
    </xf>
    <xf numFmtId="4" fontId="2" fillId="0" borderId="22" xfId="0" applyNumberFormat="1" applyFont="1" applyBorder="1" applyAlignment="1">
      <alignment horizontal="right"/>
    </xf>
    <xf numFmtId="4" fontId="4" fillId="0" borderId="22" xfId="0" applyNumberFormat="1" applyFont="1" applyBorder="1" applyAlignment="1">
      <alignment horizontal="right"/>
    </xf>
    <xf numFmtId="0" fontId="3" fillId="0" borderId="1" xfId="0" applyFont="1" applyBorder="1" applyAlignment="1">
      <alignment horizontal="left"/>
    </xf>
    <xf numFmtId="0" fontId="3" fillId="6" borderId="1" xfId="0" applyFont="1" applyFill="1" applyBorder="1" applyAlignment="1">
      <alignment horizontal="center" wrapText="1"/>
    </xf>
    <xf numFmtId="0" fontId="0" fillId="0" borderId="0" xfId="0" applyAlignment="1">
      <alignment horizontal="right"/>
    </xf>
    <xf numFmtId="0" fontId="0" fillId="5" borderId="0" xfId="0" applyFill="1" applyAlignment="1">
      <alignment horizontal="right" indent="1"/>
    </xf>
    <xf numFmtId="0" fontId="3" fillId="9" borderId="0" xfId="0" applyFont="1" applyFill="1"/>
    <xf numFmtId="0" fontId="0" fillId="9" borderId="0" xfId="0" applyFill="1"/>
    <xf numFmtId="0" fontId="0" fillId="9" borderId="0" xfId="0" applyFill="1" applyAlignment="1">
      <alignment horizontal="right" indent="1"/>
    </xf>
    <xf numFmtId="4" fontId="4" fillId="6" borderId="0" xfId="0" applyNumberFormat="1" applyFont="1" applyFill="1"/>
    <xf numFmtId="0" fontId="2" fillId="0" borderId="27" xfId="0" applyFont="1" applyBorder="1"/>
    <xf numFmtId="3" fontId="2" fillId="0" borderId="1" xfId="0" applyNumberFormat="1" applyFont="1" applyBorder="1" applyAlignment="1">
      <alignment horizontal="right"/>
    </xf>
    <xf numFmtId="4" fontId="4" fillId="0" borderId="1" xfId="0" applyNumberFormat="1" applyFont="1" applyBorder="1"/>
    <xf numFmtId="4" fontId="4" fillId="0" borderId="76" xfId="0" applyNumberFormat="1" applyFont="1" applyBorder="1"/>
    <xf numFmtId="10" fontId="0" fillId="0" borderId="84" xfId="4" applyNumberFormat="1" applyFont="1" applyBorder="1" applyAlignment="1">
      <alignment horizontal="right" wrapText="1"/>
    </xf>
    <xf numFmtId="10" fontId="0" fillId="0" borderId="0" xfId="4" applyNumberFormat="1" applyFont="1" applyBorder="1" applyAlignment="1">
      <alignment horizontal="right" wrapText="1"/>
    </xf>
    <xf numFmtId="0" fontId="9" fillId="0" borderId="0" xfId="0" applyFont="1" applyAlignment="1">
      <alignment horizontal="left"/>
    </xf>
    <xf numFmtId="3" fontId="0" fillId="0" borderId="0" xfId="0" applyNumberFormat="1" applyAlignment="1">
      <alignment horizontal="left"/>
    </xf>
    <xf numFmtId="0" fontId="35" fillId="0" borderId="0" xfId="0" applyFont="1"/>
    <xf numFmtId="0" fontId="10" fillId="0" borderId="0" xfId="0" applyFont="1" applyAlignment="1">
      <alignment horizontal="left" vertical="top" wrapText="1"/>
    </xf>
    <xf numFmtId="0" fontId="8" fillId="0" borderId="0" xfId="0" applyFont="1" applyAlignment="1">
      <alignment wrapText="1"/>
    </xf>
    <xf numFmtId="3" fontId="0" fillId="0" borderId="0" xfId="0" applyNumberFormat="1" applyAlignment="1">
      <alignment horizontal="center"/>
    </xf>
    <xf numFmtId="0" fontId="0" fillId="10" borderId="52" xfId="0" applyFill="1" applyBorder="1"/>
    <xf numFmtId="0" fontId="0" fillId="10" borderId="12" xfId="0" applyFill="1" applyBorder="1"/>
    <xf numFmtId="0" fontId="0" fillId="10" borderId="73" xfId="0" applyFill="1" applyBorder="1"/>
    <xf numFmtId="0" fontId="0" fillId="10" borderId="18" xfId="0" applyFill="1" applyBorder="1"/>
    <xf numFmtId="0" fontId="45" fillId="10" borderId="0" xfId="0" applyFont="1" applyFill="1"/>
    <xf numFmtId="0" fontId="46" fillId="10" borderId="9" xfId="0" applyFont="1" applyFill="1" applyBorder="1"/>
    <xf numFmtId="0" fontId="0" fillId="10" borderId="0" xfId="0" applyFill="1"/>
    <xf numFmtId="0" fontId="0" fillId="10" borderId="75" xfId="0" applyFill="1" applyBorder="1"/>
    <xf numFmtId="0" fontId="0" fillId="10" borderId="0" xfId="0" applyFill="1" applyAlignment="1">
      <alignment horizontal="right"/>
    </xf>
    <xf numFmtId="0" fontId="0" fillId="10" borderId="9" xfId="0" applyFill="1" applyBorder="1"/>
    <xf numFmtId="10" fontId="0" fillId="10" borderId="0" xfId="0" applyNumberFormat="1" applyFill="1" applyAlignment="1">
      <alignment horizontal="center"/>
    </xf>
    <xf numFmtId="165" fontId="0" fillId="10" borderId="0" xfId="0" applyNumberFormat="1" applyFill="1" applyAlignment="1">
      <alignment horizontal="right"/>
    </xf>
    <xf numFmtId="43" fontId="0" fillId="10" borderId="0" xfId="5" applyFont="1" applyFill="1" applyBorder="1"/>
    <xf numFmtId="14" fontId="0" fillId="10" borderId="0" xfId="0" applyNumberFormat="1" applyFill="1"/>
    <xf numFmtId="10" fontId="0" fillId="10" borderId="75" xfId="0" applyNumberFormat="1" applyFill="1" applyBorder="1"/>
    <xf numFmtId="165" fontId="0" fillId="10" borderId="0" xfId="0" applyNumberFormat="1" applyFill="1"/>
    <xf numFmtId="0" fontId="0" fillId="10" borderId="27" xfId="0" applyFill="1" applyBorder="1"/>
    <xf numFmtId="0" fontId="0" fillId="10" borderId="1" xfId="0" applyFill="1" applyBorder="1" applyAlignment="1">
      <alignment horizontal="right"/>
    </xf>
    <xf numFmtId="0" fontId="0" fillId="10" borderId="1" xfId="0" applyFill="1" applyBorder="1"/>
    <xf numFmtId="0" fontId="0" fillId="10" borderId="76" xfId="0" applyFill="1" applyBorder="1"/>
    <xf numFmtId="0" fontId="0" fillId="0" borderId="18" xfId="0" applyBorder="1"/>
    <xf numFmtId="0" fontId="0" fillId="0" borderId="75" xfId="0" applyBorder="1"/>
    <xf numFmtId="0" fontId="47" fillId="0" borderId="0" xfId="0" applyFont="1" applyAlignment="1">
      <alignment horizontal="right"/>
    </xf>
    <xf numFmtId="3" fontId="0" fillId="0" borderId="75" xfId="0" applyNumberFormat="1" applyBorder="1"/>
    <xf numFmtId="169" fontId="0" fillId="0" borderId="65" xfId="0" applyNumberFormat="1" applyBorder="1"/>
    <xf numFmtId="3" fontId="0" fillId="13" borderId="125" xfId="0" applyNumberFormat="1" applyFill="1" applyBorder="1"/>
    <xf numFmtId="3" fontId="44" fillId="0" borderId="18" xfId="0" applyNumberFormat="1" applyFont="1" applyBorder="1"/>
    <xf numFmtId="0" fontId="0" fillId="0" borderId="19" xfId="0" applyBorder="1"/>
    <xf numFmtId="0" fontId="0" fillId="0" borderId="9" xfId="0" applyBorder="1"/>
    <xf numFmtId="3" fontId="0" fillId="0" borderId="65" xfId="0" applyNumberFormat="1" applyBorder="1"/>
    <xf numFmtId="3" fontId="44" fillId="14" borderId="76" xfId="0" applyNumberFormat="1" applyFont="1" applyFill="1" applyBorder="1"/>
    <xf numFmtId="3" fontId="0" fillId="13" borderId="65" xfId="0" applyNumberFormat="1" applyFill="1" applyBorder="1"/>
    <xf numFmtId="0" fontId="44" fillId="11" borderId="50" xfId="0" applyFont="1" applyFill="1" applyBorder="1"/>
    <xf numFmtId="0" fontId="44" fillId="11" borderId="22" xfId="0" applyFont="1" applyFill="1" applyBorder="1"/>
    <xf numFmtId="3" fontId="44" fillId="11" borderId="51" xfId="0" applyNumberFormat="1" applyFont="1" applyFill="1" applyBorder="1"/>
    <xf numFmtId="3" fontId="0" fillId="17" borderId="75" xfId="0" applyNumberFormat="1" applyFill="1" applyBorder="1"/>
    <xf numFmtId="0" fontId="0" fillId="0" borderId="6" xfId="0" applyBorder="1"/>
    <xf numFmtId="0" fontId="0" fillId="0" borderId="7" xfId="0" applyBorder="1"/>
    <xf numFmtId="0" fontId="0" fillId="0" borderId="8" xfId="0" applyBorder="1"/>
    <xf numFmtId="0" fontId="44" fillId="18" borderId="124" xfId="0" applyFont="1" applyFill="1" applyBorder="1"/>
    <xf numFmtId="0" fontId="0" fillId="18" borderId="7" xfId="0" applyFill="1" applyBorder="1"/>
    <xf numFmtId="0" fontId="0" fillId="18" borderId="125" xfId="0" applyFill="1" applyBorder="1"/>
    <xf numFmtId="165" fontId="0" fillId="0" borderId="14" xfId="0" applyNumberFormat="1" applyBorder="1"/>
    <xf numFmtId="175" fontId="0" fillId="0" borderId="65" xfId="0" applyNumberFormat="1" applyBorder="1"/>
    <xf numFmtId="0" fontId="0" fillId="0" borderId="14" xfId="0" applyBorder="1" applyAlignment="1">
      <alignment horizontal="center"/>
    </xf>
    <xf numFmtId="3" fontId="0" fillId="19" borderId="65" xfId="0" applyNumberFormat="1" applyFill="1" applyBorder="1"/>
    <xf numFmtId="0" fontId="0" fillId="0" borderId="10" xfId="0" applyBorder="1"/>
    <xf numFmtId="0" fontId="0" fillId="0" borderId="65" xfId="0" applyBorder="1"/>
    <xf numFmtId="3" fontId="0" fillId="17" borderId="125" xfId="0" applyNumberFormat="1" applyFill="1" applyBorder="1"/>
    <xf numFmtId="3" fontId="44" fillId="15" borderId="125" xfId="0" applyNumberFormat="1" applyFont="1" applyFill="1" applyBorder="1"/>
    <xf numFmtId="0" fontId="44" fillId="18" borderId="27" xfId="0" applyFont="1" applyFill="1" applyBorder="1"/>
    <xf numFmtId="0" fontId="44" fillId="18" borderId="1" xfId="0" applyFont="1" applyFill="1" applyBorder="1"/>
    <xf numFmtId="3" fontId="44" fillId="18" borderId="76" xfId="0" applyNumberFormat="1" applyFont="1" applyFill="1" applyBorder="1"/>
    <xf numFmtId="2" fontId="44" fillId="15" borderId="76" xfId="0" applyNumberFormat="1" applyFont="1" applyFill="1" applyBorder="1"/>
    <xf numFmtId="165" fontId="0" fillId="0" borderId="0" xfId="0" applyNumberFormat="1"/>
    <xf numFmtId="165" fontId="44" fillId="20" borderId="3" xfId="0" applyNumberFormat="1" applyFont="1" applyFill="1" applyBorder="1" applyAlignment="1">
      <alignment horizontal="center"/>
    </xf>
    <xf numFmtId="165" fontId="0" fillId="0" borderId="0" xfId="0" applyNumberFormat="1" applyAlignment="1">
      <alignment horizontal="right"/>
    </xf>
    <xf numFmtId="167" fontId="44" fillId="0" borderId="0" xfId="0" applyNumberFormat="1" applyFont="1"/>
    <xf numFmtId="0" fontId="0" fillId="0" borderId="27" xfId="0" applyBorder="1"/>
    <xf numFmtId="0" fontId="6" fillId="0" borderId="0" xfId="0" applyFont="1"/>
    <xf numFmtId="0" fontId="6" fillId="0" borderId="0" xfId="0" applyFont="1" applyAlignment="1">
      <alignment wrapText="1"/>
    </xf>
    <xf numFmtId="0" fontId="3" fillId="0" borderId="0" xfId="0" applyFont="1" applyAlignment="1">
      <alignment horizontal="left"/>
    </xf>
    <xf numFmtId="0" fontId="1" fillId="0" borderId="0" xfId="0" applyFont="1" applyAlignment="1">
      <alignment horizontal="center"/>
    </xf>
    <xf numFmtId="44" fontId="0" fillId="0" borderId="0" xfId="1" applyFont="1" applyAlignment="1">
      <alignment horizontal="center"/>
    </xf>
    <xf numFmtId="44" fontId="0" fillId="0" borderId="0" xfId="1" applyFont="1"/>
    <xf numFmtId="9" fontId="0" fillId="0" borderId="0" xfId="4" applyFont="1" applyAlignment="1">
      <alignment horizontal="center"/>
    </xf>
    <xf numFmtId="9" fontId="0" fillId="0" borderId="0" xfId="4" applyFont="1"/>
    <xf numFmtId="14" fontId="0" fillId="0" borderId="0" xfId="0" applyNumberFormat="1" applyAlignment="1">
      <alignment horizontal="center"/>
    </xf>
    <xf numFmtId="0" fontId="35" fillId="0" borderId="0" xfId="0" applyFont="1" applyAlignment="1">
      <alignment wrapText="1"/>
    </xf>
    <xf numFmtId="0" fontId="1" fillId="0" borderId="7" xfId="0" applyFont="1" applyBorder="1"/>
    <xf numFmtId="0" fontId="0" fillId="0" borderId="7" xfId="0" applyBorder="1" applyAlignment="1">
      <alignment horizontal="left"/>
    </xf>
    <xf numFmtId="0" fontId="43" fillId="0" borderId="0" xfId="0" applyFont="1" applyAlignment="1">
      <alignment horizontal="right"/>
    </xf>
    <xf numFmtId="44" fontId="0" fillId="0" borderId="0" xfId="1" applyFont="1" applyFill="1" applyBorder="1" applyAlignment="1">
      <alignment horizontal="center"/>
    </xf>
    <xf numFmtId="9" fontId="0" fillId="0" borderId="0" xfId="4" applyFont="1" applyFill="1" applyAlignment="1">
      <alignment horizontal="center"/>
    </xf>
    <xf numFmtId="172" fontId="0" fillId="0" borderId="0" xfId="4" applyNumberFormat="1" applyFont="1"/>
    <xf numFmtId="0" fontId="0" fillId="0" borderId="12" xfId="0" applyBorder="1"/>
    <xf numFmtId="0" fontId="3" fillId="0" borderId="12" xfId="0" applyFont="1" applyBorder="1" applyAlignment="1">
      <alignment horizontal="left"/>
    </xf>
    <xf numFmtId="0" fontId="0" fillId="0" borderId="12" xfId="0" applyBorder="1" applyAlignment="1">
      <alignment horizontal="right"/>
    </xf>
    <xf numFmtId="0" fontId="3" fillId="0" borderId="12" xfId="0" applyFont="1" applyBorder="1"/>
    <xf numFmtId="0" fontId="43" fillId="0" borderId="1" xfId="0" applyFont="1" applyBorder="1" applyAlignment="1">
      <alignment horizontal="right"/>
    </xf>
    <xf numFmtId="44" fontId="0" fillId="0" borderId="1" xfId="1" applyFont="1" applyFill="1" applyBorder="1" applyAlignment="1">
      <alignment horizontal="center"/>
    </xf>
    <xf numFmtId="9" fontId="0" fillId="0" borderId="1" xfId="4" applyFont="1" applyFill="1" applyBorder="1" applyAlignment="1">
      <alignment horizontal="center"/>
    </xf>
    <xf numFmtId="0" fontId="35"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14" fontId="4" fillId="0" borderId="0" xfId="0" applyNumberFormat="1" applyFont="1"/>
    <xf numFmtId="14" fontId="2" fillId="0" borderId="0" xfId="0" applyNumberFormat="1" applyFont="1"/>
    <xf numFmtId="9" fontId="0" fillId="0" borderId="0" xfId="4" applyFont="1" applyFill="1" applyBorder="1" applyAlignment="1">
      <alignment horizontal="center"/>
    </xf>
    <xf numFmtId="44" fontId="3" fillId="0" borderId="0" xfId="1" applyFont="1" applyFill="1" applyBorder="1" applyAlignment="1">
      <alignment horizontal="center"/>
    </xf>
    <xf numFmtId="167" fontId="3" fillId="0" borderId="0" xfId="1" applyNumberFormat="1" applyFont="1" applyFill="1" applyProtection="1"/>
    <xf numFmtId="44" fontId="3" fillId="0" borderId="0" xfId="1" applyFont="1" applyFill="1" applyProtection="1"/>
    <xf numFmtId="167" fontId="1" fillId="0" borderId="0" xfId="1" applyNumberFormat="1" applyFont="1" applyFill="1" applyBorder="1" applyProtection="1"/>
    <xf numFmtId="44" fontId="1" fillId="0" borderId="0" xfId="1" applyFont="1" applyFill="1" applyBorder="1" applyProtection="1"/>
    <xf numFmtId="0" fontId="0" fillId="5" borderId="7" xfId="0" applyFill="1" applyBorder="1"/>
    <xf numFmtId="44" fontId="4" fillId="0" borderId="0" xfId="1" applyFont="1" applyBorder="1" applyAlignment="1" applyProtection="1">
      <alignment horizontal="center"/>
    </xf>
    <xf numFmtId="0" fontId="3" fillId="6" borderId="0" xfId="0" applyFont="1" applyFill="1" applyAlignment="1">
      <alignment horizontal="right"/>
    </xf>
    <xf numFmtId="0" fontId="1" fillId="6" borderId="18" xfId="0" applyFont="1" applyFill="1" applyBorder="1"/>
    <xf numFmtId="0" fontId="1" fillId="6" borderId="0" xfId="0" applyFont="1" applyFill="1"/>
    <xf numFmtId="0" fontId="1" fillId="6" borderId="1" xfId="0" applyFont="1" applyFill="1" applyBorder="1"/>
    <xf numFmtId="0" fontId="1" fillId="6" borderId="73" xfId="0" applyFont="1" applyFill="1" applyBorder="1"/>
    <xf numFmtId="0" fontId="1" fillId="6" borderId="75" xfId="0" applyFont="1" applyFill="1" applyBorder="1"/>
    <xf numFmtId="0" fontId="1" fillId="6" borderId="76" xfId="0" applyFont="1" applyFill="1" applyBorder="1"/>
    <xf numFmtId="0" fontId="1" fillId="6" borderId="27" xfId="0" applyFont="1" applyFill="1" applyBorder="1"/>
    <xf numFmtId="0" fontId="4" fillId="6" borderId="1" xfId="0" applyFont="1" applyFill="1" applyBorder="1" applyAlignment="1">
      <alignment horizontal="right"/>
    </xf>
    <xf numFmtId="44" fontId="1" fillId="6" borderId="1" xfId="1" applyFont="1" applyFill="1" applyBorder="1" applyProtection="1"/>
    <xf numFmtId="164" fontId="1" fillId="6" borderId="1" xfId="4" applyNumberFormat="1" applyFont="1" applyFill="1" applyBorder="1" applyProtection="1"/>
    <xf numFmtId="170" fontId="4" fillId="6" borderId="52" xfId="0" applyNumberFormat="1" applyFont="1" applyFill="1" applyBorder="1"/>
    <xf numFmtId="170" fontId="8" fillId="6" borderId="12" xfId="0" applyNumberFormat="1" applyFont="1" applyFill="1" applyBorder="1"/>
    <xf numFmtId="167" fontId="3" fillId="0" borderId="12" xfId="1" applyNumberFormat="1" applyFont="1" applyBorder="1" applyProtection="1"/>
    <xf numFmtId="170" fontId="3" fillId="6" borderId="73" xfId="0" applyNumberFormat="1" applyFont="1" applyFill="1" applyBorder="1"/>
    <xf numFmtId="170" fontId="3" fillId="6" borderId="75" xfId="0" applyNumberFormat="1" applyFont="1" applyFill="1" applyBorder="1"/>
    <xf numFmtId="170" fontId="4" fillId="6" borderId="27" xfId="0" applyNumberFormat="1" applyFont="1" applyFill="1" applyBorder="1"/>
    <xf numFmtId="170" fontId="8" fillId="6" borderId="1" xfId="0" applyNumberFormat="1" applyFont="1" applyFill="1" applyBorder="1" applyAlignment="1">
      <alignment horizontal="right"/>
    </xf>
    <xf numFmtId="170" fontId="3" fillId="6" borderId="76" xfId="0" applyNumberFormat="1" applyFont="1" applyFill="1" applyBorder="1"/>
    <xf numFmtId="0" fontId="38" fillId="0" borderId="0" xfId="0" applyFont="1"/>
    <xf numFmtId="0" fontId="33" fillId="0" borderId="1" xfId="0" applyFont="1" applyBorder="1" applyAlignment="1">
      <alignment horizontal="left"/>
    </xf>
    <xf numFmtId="170" fontId="4" fillId="0" borderId="1" xfId="0" applyNumberFormat="1" applyFont="1" applyBorder="1" applyAlignment="1">
      <alignment horizontal="center"/>
    </xf>
    <xf numFmtId="0" fontId="20" fillId="0" borderId="1" xfId="0" applyFont="1" applyBorder="1"/>
    <xf numFmtId="0" fontId="26" fillId="0" borderId="0" xfId="0" applyFont="1"/>
    <xf numFmtId="0" fontId="34" fillId="8" borderId="3" xfId="0" applyFont="1" applyFill="1" applyBorder="1" applyAlignment="1">
      <alignment horizontal="left"/>
    </xf>
    <xf numFmtId="0" fontId="33" fillId="0" borderId="3" xfId="0" applyFont="1" applyBorder="1" applyAlignment="1">
      <alignment horizontal="left"/>
    </xf>
    <xf numFmtId="170" fontId="4" fillId="0" borderId="0" xfId="0" applyNumberFormat="1" applyFont="1" applyAlignment="1">
      <alignment horizontal="center" vertical="center"/>
    </xf>
    <xf numFmtId="167" fontId="4" fillId="0" borderId="0" xfId="1" applyNumberFormat="1" applyFont="1" applyBorder="1" applyAlignment="1" applyProtection="1">
      <alignment vertical="center"/>
    </xf>
    <xf numFmtId="165" fontId="4" fillId="0" borderId="0" xfId="1" applyNumberFormat="1" applyFont="1" applyAlignment="1" applyProtection="1">
      <alignment vertical="center"/>
    </xf>
    <xf numFmtId="0" fontId="2" fillId="0" borderId="0" xfId="0" applyFont="1" applyAlignment="1">
      <alignment vertical="center"/>
    </xf>
    <xf numFmtId="167" fontId="4" fillId="0" borderId="0" xfId="1" applyNumberFormat="1" applyFont="1" applyBorder="1" applyAlignment="1" applyProtection="1">
      <alignment horizontal="left" vertical="center"/>
    </xf>
    <xf numFmtId="165" fontId="4" fillId="0" borderId="1" xfId="1" applyNumberFormat="1" applyFont="1" applyBorder="1" applyProtection="1"/>
    <xf numFmtId="167" fontId="4" fillId="0" borderId="3" xfId="1" applyNumberFormat="1" applyFont="1" applyBorder="1" applyAlignment="1" applyProtection="1">
      <alignment horizontal="left"/>
    </xf>
    <xf numFmtId="167" fontId="34" fillId="8" borderId="3" xfId="1" applyNumberFormat="1" applyFont="1" applyFill="1" applyBorder="1" applyAlignment="1" applyProtection="1">
      <alignment horizontal="left" vertical="center"/>
    </xf>
    <xf numFmtId="170" fontId="9" fillId="0" borderId="0" xfId="0" applyNumberFormat="1" applyFont="1" applyAlignment="1">
      <alignment vertical="center"/>
    </xf>
    <xf numFmtId="170" fontId="9" fillId="0" borderId="0" xfId="0" applyNumberFormat="1" applyFont="1"/>
    <xf numFmtId="167" fontId="9" fillId="0" borderId="0" xfId="1" applyNumberFormat="1" applyFont="1" applyBorder="1" applyAlignment="1" applyProtection="1">
      <alignment horizontal="centerContinuous"/>
    </xf>
    <xf numFmtId="170" fontId="9" fillId="0" borderId="0" xfId="0" applyNumberFormat="1" applyFont="1" applyAlignment="1">
      <alignment horizontal="centerContinuous"/>
    </xf>
    <xf numFmtId="165" fontId="9" fillId="0" borderId="0" xfId="0" applyNumberFormat="1" applyFont="1"/>
    <xf numFmtId="167" fontId="9" fillId="0" borderId="0" xfId="1" applyNumberFormat="1" applyFont="1" applyProtection="1"/>
    <xf numFmtId="44" fontId="9" fillId="0" borderId="0" xfId="1" applyFont="1" applyProtection="1"/>
    <xf numFmtId="165" fontId="9" fillId="0" borderId="0" xfId="1" applyNumberFormat="1" applyFont="1" applyProtection="1"/>
    <xf numFmtId="0" fontId="52" fillId="0" borderId="0" xfId="0" applyFont="1"/>
    <xf numFmtId="170" fontId="8" fillId="0" borderId="1" xfId="0" applyNumberFormat="1" applyFont="1" applyBorder="1"/>
    <xf numFmtId="44" fontId="4" fillId="0" borderId="1" xfId="1" applyFont="1" applyBorder="1" applyProtection="1"/>
    <xf numFmtId="0" fontId="0" fillId="0" borderId="0" xfId="0" applyAlignment="1">
      <alignment vertical="center"/>
    </xf>
    <xf numFmtId="0" fontId="37" fillId="0" borderId="0" xfId="0" applyFont="1" applyAlignment="1">
      <alignment horizontal="left" vertical="center"/>
    </xf>
    <xf numFmtId="0" fontId="33" fillId="0" borderId="0" xfId="0" applyFont="1" applyAlignment="1">
      <alignment horizontal="left" vertical="center"/>
    </xf>
    <xf numFmtId="170" fontId="4" fillId="0" borderId="0" xfId="0" applyNumberFormat="1" applyFont="1" applyAlignment="1">
      <alignment horizontal="left" vertical="center"/>
    </xf>
    <xf numFmtId="165" fontId="4" fillId="0" borderId="0" xfId="0" applyNumberFormat="1" applyFont="1" applyAlignment="1">
      <alignment vertical="center"/>
    </xf>
    <xf numFmtId="44" fontId="4" fillId="0" borderId="0" xfId="1" applyFont="1" applyBorder="1" applyAlignment="1" applyProtection="1">
      <alignment vertical="center"/>
    </xf>
    <xf numFmtId="0" fontId="1" fillId="0" borderId="0" xfId="0" applyFont="1" applyAlignment="1">
      <alignment vertical="center"/>
    </xf>
    <xf numFmtId="0" fontId="0" fillId="0" borderId="0" xfId="0" applyAlignment="1">
      <alignment horizontal="left" vertical="center"/>
    </xf>
    <xf numFmtId="0" fontId="1" fillId="0" borderId="0" xfId="0" applyFont="1" applyAlignment="1">
      <alignment horizontal="left" vertical="center"/>
    </xf>
    <xf numFmtId="0" fontId="20" fillId="0" borderId="1" xfId="0" applyFont="1" applyBorder="1" applyAlignment="1">
      <alignment horizontal="left"/>
    </xf>
    <xf numFmtId="167" fontId="8" fillId="0" borderId="1" xfId="1" applyNumberFormat="1" applyFont="1" applyBorder="1" applyAlignment="1" applyProtection="1">
      <alignment horizontal="left"/>
    </xf>
    <xf numFmtId="170" fontId="8" fillId="0" borderId="1" xfId="0" applyNumberFormat="1" applyFont="1" applyBorder="1" applyAlignment="1">
      <alignment horizontal="left"/>
    </xf>
    <xf numFmtId="165" fontId="8" fillId="0" borderId="1" xfId="0" applyNumberFormat="1" applyFont="1" applyBorder="1"/>
    <xf numFmtId="167" fontId="8" fillId="0" borderId="1" xfId="1" applyNumberFormat="1" applyFont="1" applyBorder="1" applyProtection="1"/>
    <xf numFmtId="0" fontId="8" fillId="0" borderId="1" xfId="1" applyNumberFormat="1" applyFont="1" applyBorder="1" applyAlignment="1" applyProtection="1">
      <alignment horizontal="left"/>
    </xf>
    <xf numFmtId="49" fontId="20" fillId="0" borderId="1" xfId="0" quotePrefix="1" applyNumberFormat="1" applyFont="1" applyBorder="1"/>
    <xf numFmtId="14" fontId="21" fillId="0" borderId="1" xfId="0" applyNumberFormat="1" applyFont="1" applyBorder="1" applyAlignment="1">
      <alignment horizontal="center"/>
    </xf>
    <xf numFmtId="0" fontId="20" fillId="0" borderId="1" xfId="0" applyFont="1" applyBorder="1" applyAlignment="1">
      <alignment horizontal="right"/>
    </xf>
    <xf numFmtId="0" fontId="21" fillId="0" borderId="1" xfId="0" applyFont="1" applyBorder="1" applyAlignment="1">
      <alignment horizontal="center"/>
    </xf>
    <xf numFmtId="44" fontId="51" fillId="8" borderId="29" xfId="1" applyFont="1" applyFill="1" applyBorder="1" applyProtection="1"/>
    <xf numFmtId="0" fontId="51" fillId="8" borderId="29" xfId="0" applyFont="1" applyFill="1" applyBorder="1"/>
    <xf numFmtId="0" fontId="51" fillId="8" borderId="29" xfId="0" applyFont="1" applyFill="1" applyBorder="1" applyAlignment="1">
      <alignment wrapText="1"/>
    </xf>
    <xf numFmtId="0" fontId="20" fillId="0" borderId="3" xfId="0" applyFont="1" applyBorder="1" applyAlignment="1">
      <alignment horizontal="left"/>
    </xf>
    <xf numFmtId="44" fontId="2" fillId="0" borderId="0" xfId="1" applyFont="1" applyBorder="1" applyProtection="1"/>
    <xf numFmtId="0" fontId="2" fillId="6" borderId="0" xfId="0" applyFont="1" applyFill="1" applyAlignment="1">
      <alignment horizontal="right"/>
    </xf>
    <xf numFmtId="0" fontId="2" fillId="6" borderId="52" xfId="0" applyFont="1" applyFill="1" applyBorder="1"/>
    <xf numFmtId="0" fontId="2" fillId="6" borderId="12" xfId="0" applyFont="1" applyFill="1" applyBorder="1"/>
    <xf numFmtId="0" fontId="2" fillId="6" borderId="18" xfId="0" applyFont="1" applyFill="1" applyBorder="1" applyAlignment="1">
      <alignment horizontal="right"/>
    </xf>
    <xf numFmtId="0" fontId="4" fillId="6" borderId="0" xfId="0" applyFont="1" applyFill="1" applyAlignment="1">
      <alignment horizontal="right"/>
    </xf>
    <xf numFmtId="0" fontId="2" fillId="6" borderId="12" xfId="0" applyFont="1" applyFill="1" applyBorder="1" applyAlignment="1">
      <alignment horizontal="center"/>
    </xf>
    <xf numFmtId="0" fontId="10" fillId="23" borderId="9" xfId="0" applyFont="1" applyFill="1" applyBorder="1"/>
    <xf numFmtId="0" fontId="8" fillId="0" borderId="0" xfId="0" applyFont="1"/>
    <xf numFmtId="0" fontId="4" fillId="5" borderId="22" xfId="0" applyFont="1" applyFill="1" applyBorder="1" applyAlignment="1">
      <alignment horizontal="center"/>
    </xf>
    <xf numFmtId="4" fontId="4" fillId="6" borderId="121" xfId="0" applyNumberFormat="1" applyFont="1" applyFill="1" applyBorder="1" applyAlignment="1">
      <alignment horizontal="right"/>
    </xf>
    <xf numFmtId="4" fontId="4" fillId="6" borderId="21" xfId="0" applyNumberFormat="1" applyFont="1" applyFill="1" applyBorder="1" applyAlignment="1">
      <alignment horizontal="right"/>
    </xf>
    <xf numFmtId="4" fontId="4" fillId="6" borderId="122" xfId="0" applyNumberFormat="1" applyFont="1" applyFill="1" applyBorder="1" applyAlignment="1">
      <alignment horizontal="right"/>
    </xf>
    <xf numFmtId="4" fontId="4" fillId="6" borderId="117" xfId="0" applyNumberFormat="1" applyFont="1" applyFill="1" applyBorder="1" applyAlignment="1">
      <alignment horizontal="right"/>
    </xf>
    <xf numFmtId="4" fontId="4" fillId="6" borderId="23" xfId="0" applyNumberFormat="1" applyFont="1" applyFill="1" applyBorder="1" applyAlignment="1">
      <alignment horizontal="right"/>
    </xf>
    <xf numFmtId="4" fontId="4" fillId="6" borderId="118" xfId="0" applyNumberFormat="1" applyFont="1" applyFill="1" applyBorder="1" applyAlignment="1">
      <alignment horizontal="right"/>
    </xf>
    <xf numFmtId="4" fontId="4" fillId="6" borderId="117" xfId="0" applyNumberFormat="1" applyFont="1" applyFill="1" applyBorder="1"/>
    <xf numFmtId="4" fontId="4" fillId="6" borderId="23" xfId="0" applyNumberFormat="1" applyFont="1" applyFill="1" applyBorder="1"/>
    <xf numFmtId="4" fontId="4" fillId="6" borderId="130" xfId="0" applyNumberFormat="1" applyFont="1" applyFill="1" applyBorder="1" applyAlignment="1">
      <alignment horizontal="center"/>
    </xf>
    <xf numFmtId="4" fontId="4" fillId="6" borderId="118" xfId="0" applyNumberFormat="1" applyFont="1" applyFill="1" applyBorder="1"/>
    <xf numFmtId="0" fontId="4" fillId="0" borderId="0" xfId="3" applyFont="1" applyAlignment="1">
      <alignment horizontal="left"/>
    </xf>
    <xf numFmtId="4" fontId="2" fillId="0" borderId="0" xfId="0" applyNumberFormat="1" applyFont="1" applyAlignment="1">
      <alignment horizontal="right"/>
    </xf>
    <xf numFmtId="4" fontId="4" fillId="6" borderId="22" xfId="0" applyNumberFormat="1" applyFont="1" applyFill="1" applyBorder="1" applyAlignment="1">
      <alignment horizontal="right"/>
    </xf>
    <xf numFmtId="4" fontId="4" fillId="6" borderId="87" xfId="0" applyNumberFormat="1" applyFont="1" applyFill="1" applyBorder="1" applyAlignment="1">
      <alignment horizontal="right"/>
    </xf>
    <xf numFmtId="0" fontId="26" fillId="0" borderId="0" xfId="3" applyFont="1" applyAlignment="1">
      <alignment horizontal="left"/>
    </xf>
    <xf numFmtId="0" fontId="2" fillId="0" borderId="0" xfId="3" applyAlignment="1">
      <alignment horizontal="center"/>
    </xf>
    <xf numFmtId="0" fontId="2" fillId="0" borderId="0" xfId="3" applyAlignment="1">
      <alignment horizontal="left" vertical="center"/>
    </xf>
    <xf numFmtId="0" fontId="2" fillId="0" borderId="0" xfId="0" applyFont="1" applyAlignment="1">
      <alignment horizontal="center"/>
    </xf>
    <xf numFmtId="3" fontId="1" fillId="0" borderId="0" xfId="0" applyNumberFormat="1" applyFont="1"/>
    <xf numFmtId="49" fontId="20" fillId="0" borderId="1" xfId="0" quotePrefix="1" applyNumberFormat="1" applyFont="1" applyBorder="1" applyAlignment="1">
      <alignment horizontal="center"/>
    </xf>
    <xf numFmtId="49" fontId="17" fillId="0" borderId="0" xfId="0" quotePrefix="1" applyNumberFormat="1" applyFont="1" applyAlignment="1">
      <alignment horizontal="center"/>
    </xf>
    <xf numFmtId="44" fontId="51" fillId="8" borderId="29" xfId="1" applyFont="1" applyFill="1" applyBorder="1" applyAlignment="1" applyProtection="1">
      <alignment horizontal="center" wrapText="1"/>
    </xf>
    <xf numFmtId="44" fontId="10" fillId="0" borderId="16" xfId="1" applyFont="1" applyFill="1" applyBorder="1" applyAlignment="1" applyProtection="1">
      <alignment horizontal="center" vertical="top"/>
    </xf>
    <xf numFmtId="44" fontId="10" fillId="0" borderId="36" xfId="1" applyFont="1" applyFill="1" applyBorder="1" applyAlignment="1" applyProtection="1">
      <alignment horizontal="center"/>
      <protection locked="0"/>
    </xf>
    <xf numFmtId="44" fontId="10" fillId="0" borderId="34" xfId="1" applyFont="1" applyFill="1" applyBorder="1" applyAlignment="1" applyProtection="1">
      <alignment horizontal="center"/>
      <protection locked="0"/>
    </xf>
    <xf numFmtId="44" fontId="8" fillId="0" borderId="17" xfId="1" applyFont="1" applyFill="1" applyBorder="1" applyAlignment="1" applyProtection="1">
      <alignment horizontal="center"/>
    </xf>
    <xf numFmtId="44" fontId="10" fillId="0" borderId="15" xfId="1" applyFont="1" applyFill="1" applyBorder="1" applyAlignment="1" applyProtection="1">
      <alignment horizontal="center" vertical="top"/>
    </xf>
    <xf numFmtId="44" fontId="10" fillId="0" borderId="32" xfId="1" applyFont="1" applyFill="1" applyBorder="1" applyAlignment="1" applyProtection="1">
      <alignment horizontal="center"/>
      <protection locked="0"/>
    </xf>
    <xf numFmtId="44" fontId="8" fillId="0" borderId="16" xfId="1" applyFont="1" applyFill="1" applyBorder="1" applyAlignment="1" applyProtection="1">
      <alignment horizontal="center"/>
    </xf>
    <xf numFmtId="44" fontId="21" fillId="0" borderId="0" xfId="1" applyFont="1" applyBorder="1" applyAlignment="1" applyProtection="1">
      <alignment horizontal="center"/>
    </xf>
    <xf numFmtId="44" fontId="20" fillId="0" borderId="0" xfId="1" applyFont="1" applyBorder="1" applyAlignment="1" applyProtection="1">
      <alignment horizontal="center"/>
    </xf>
    <xf numFmtId="44" fontId="22" fillId="0" borderId="0" xfId="1" applyFont="1" applyBorder="1" applyAlignment="1" applyProtection="1">
      <alignment horizontal="center"/>
    </xf>
    <xf numFmtId="44" fontId="3" fillId="0" borderId="50" xfId="0" applyNumberFormat="1" applyFont="1" applyBorder="1"/>
    <xf numFmtId="0" fontId="0" fillId="6" borderId="0" xfId="0" applyFill="1"/>
    <xf numFmtId="0" fontId="6" fillId="6" borderId="0" xfId="0" applyFont="1" applyFill="1" applyAlignment="1">
      <alignment horizontal="left"/>
    </xf>
    <xf numFmtId="0" fontId="8" fillId="6" borderId="0" xfId="0" applyFont="1" applyFill="1" applyAlignment="1">
      <alignment horizontal="left"/>
    </xf>
    <xf numFmtId="0" fontId="3" fillId="6" borderId="0" xfId="0" applyFont="1" applyFill="1" applyAlignment="1">
      <alignment horizontal="left"/>
    </xf>
    <xf numFmtId="0" fontId="6" fillId="0" borderId="0" xfId="0" applyFont="1" applyAlignment="1">
      <alignment horizontal="left"/>
    </xf>
    <xf numFmtId="0" fontId="8" fillId="0" borderId="0" xfId="0" applyFont="1" applyAlignment="1">
      <alignment horizontal="left"/>
    </xf>
    <xf numFmtId="10" fontId="4" fillId="0" borderId="0" xfId="4" applyNumberFormat="1" applyFont="1" applyFill="1" applyBorder="1" applyProtection="1"/>
    <xf numFmtId="164" fontId="4" fillId="0" borderId="0" xfId="0" applyNumberFormat="1" applyFont="1"/>
    <xf numFmtId="3" fontId="6" fillId="0" borderId="0" xfId="0" applyNumberFormat="1" applyFont="1"/>
    <xf numFmtId="14" fontId="2" fillId="0" borderId="9" xfId="0" applyNumberFormat="1" applyFont="1" applyBorder="1" applyProtection="1">
      <protection locked="0"/>
    </xf>
    <xf numFmtId="10" fontId="2" fillId="0" borderId="9" xfId="4" applyNumberFormat="1" applyFont="1" applyFill="1" applyBorder="1" applyProtection="1">
      <protection locked="0"/>
    </xf>
    <xf numFmtId="170" fontId="40" fillId="6" borderId="25" xfId="0" applyNumberFormat="1" applyFont="1" applyFill="1" applyBorder="1" applyAlignment="1">
      <alignment horizontal="center"/>
    </xf>
    <xf numFmtId="0" fontId="55" fillId="0" borderId="0" xfId="0" applyFont="1"/>
    <xf numFmtId="3" fontId="8" fillId="0" borderId="0" xfId="0" applyNumberFormat="1" applyFont="1"/>
    <xf numFmtId="164" fontId="2" fillId="0" borderId="12" xfId="0" applyNumberFormat="1" applyFont="1" applyBorder="1"/>
    <xf numFmtId="14" fontId="2" fillId="0" borderId="9" xfId="0" applyNumberFormat="1" applyFont="1" applyBorder="1" applyAlignment="1" applyProtection="1">
      <alignment horizontal="center"/>
      <protection locked="0"/>
    </xf>
    <xf numFmtId="3" fontId="3" fillId="0" borderId="0" xfId="0" applyNumberFormat="1" applyFont="1" applyAlignment="1">
      <alignment horizontal="right"/>
    </xf>
    <xf numFmtId="0" fontId="35" fillId="0" borderId="0" xfId="0" applyFont="1" applyAlignment="1">
      <alignment horizontal="left"/>
    </xf>
    <xf numFmtId="3" fontId="35" fillId="0" borderId="0" xfId="0" applyNumberFormat="1" applyFont="1"/>
    <xf numFmtId="0" fontId="2" fillId="7" borderId="0" xfId="0" applyFont="1" applyFill="1"/>
    <xf numFmtId="0" fontId="8" fillId="7" borderId="0" xfId="0" applyFont="1" applyFill="1"/>
    <xf numFmtId="0" fontId="1" fillId="0" borderId="18" xfId="0" applyFont="1" applyBorder="1"/>
    <xf numFmtId="10" fontId="10" fillId="0" borderId="9" xfId="0" applyNumberFormat="1" applyFont="1" applyBorder="1" applyAlignment="1" applyProtection="1">
      <alignment horizontal="center"/>
      <protection locked="0"/>
    </xf>
    <xf numFmtId="43" fontId="10" fillId="0" borderId="16" xfId="5" applyFont="1" applyFill="1" applyBorder="1" applyAlignment="1" applyProtection="1">
      <alignment vertical="top"/>
    </xf>
    <xf numFmtId="43" fontId="10" fillId="0" borderId="36" xfId="5" applyFont="1" applyFill="1" applyBorder="1" applyAlignment="1" applyProtection="1">
      <alignment horizontal="right"/>
      <protection locked="0"/>
    </xf>
    <xf numFmtId="43" fontId="10" fillId="0" borderId="35" xfId="5" applyFont="1" applyFill="1" applyBorder="1" applyAlignment="1" applyProtection="1">
      <alignment horizontal="right"/>
      <protection locked="0"/>
    </xf>
    <xf numFmtId="43" fontId="8" fillId="0" borderId="17" xfId="5" applyFont="1" applyFill="1" applyBorder="1" applyAlignment="1" applyProtection="1">
      <alignment horizontal="right"/>
    </xf>
    <xf numFmtId="43" fontId="10" fillId="0" borderId="15" xfId="5" applyFont="1" applyFill="1" applyBorder="1" applyAlignment="1" applyProtection="1">
      <alignment horizontal="right" vertical="top"/>
    </xf>
    <xf numFmtId="43" fontId="10" fillId="0" borderId="16" xfId="5" applyFont="1" applyFill="1" applyBorder="1" applyAlignment="1" applyProtection="1">
      <alignment horizontal="right" vertical="top"/>
    </xf>
    <xf numFmtId="43" fontId="10" fillId="0" borderId="32" xfId="5" applyFont="1" applyFill="1" applyBorder="1" applyAlignment="1" applyProtection="1">
      <alignment horizontal="right"/>
      <protection locked="0"/>
    </xf>
    <xf numFmtId="43" fontId="8" fillId="0" borderId="16" xfId="5" applyFont="1" applyFill="1" applyBorder="1" applyAlignment="1" applyProtection="1">
      <alignment horizontal="right"/>
    </xf>
    <xf numFmtId="43" fontId="21" fillId="0" borderId="1" xfId="5" applyFont="1" applyBorder="1" applyAlignment="1" applyProtection="1">
      <alignment horizontal="right"/>
    </xf>
    <xf numFmtId="43" fontId="20" fillId="0" borderId="0" xfId="5" applyFont="1" applyBorder="1" applyAlignment="1" applyProtection="1">
      <alignment horizontal="right"/>
    </xf>
    <xf numFmtId="43" fontId="21" fillId="0" borderId="0" xfId="5" applyFont="1" applyBorder="1" applyAlignment="1" applyProtection="1">
      <alignment horizontal="right"/>
    </xf>
    <xf numFmtId="43" fontId="20" fillId="0" borderId="1" xfId="5" applyFont="1" applyFill="1" applyBorder="1" applyAlignment="1" applyProtection="1">
      <alignment horizontal="right"/>
      <protection locked="0"/>
    </xf>
    <xf numFmtId="43" fontId="20" fillId="0" borderId="1" xfId="5" applyFont="1" applyBorder="1" applyAlignment="1" applyProtection="1">
      <alignment horizontal="right"/>
    </xf>
    <xf numFmtId="0" fontId="10" fillId="0" borderId="16" xfId="3" applyFont="1" applyBorder="1" applyAlignment="1">
      <alignment vertical="top" wrapText="1"/>
    </xf>
    <xf numFmtId="0" fontId="21" fillId="0" borderId="16" xfId="0" applyFont="1" applyBorder="1" applyAlignment="1">
      <alignment vertical="top" wrapText="1"/>
    </xf>
    <xf numFmtId="0" fontId="10" fillId="0" borderId="36" xfId="3" applyFont="1" applyBorder="1" applyAlignment="1" applyProtection="1">
      <alignment horizontal="center" wrapText="1"/>
      <protection locked="0"/>
    </xf>
    <xf numFmtId="0" fontId="21" fillId="0" borderId="36" xfId="0" applyFont="1" applyBorder="1" applyAlignment="1" applyProtection="1">
      <alignment horizontal="center" wrapText="1"/>
      <protection locked="0"/>
    </xf>
    <xf numFmtId="0" fontId="10" fillId="0" borderId="17" xfId="3" applyFont="1" applyBorder="1" applyAlignment="1">
      <alignment horizontal="center" wrapText="1"/>
    </xf>
    <xf numFmtId="0" fontId="21" fillId="0" borderId="17" xfId="0" applyFont="1" applyBorder="1" applyAlignment="1">
      <alignment horizontal="center" wrapText="1"/>
    </xf>
    <xf numFmtId="0" fontId="10" fillId="0" borderId="15" xfId="3" applyFont="1" applyBorder="1" applyAlignment="1">
      <alignment horizontal="center" vertical="top" wrapText="1"/>
    </xf>
    <xf numFmtId="0" fontId="21" fillId="0" borderId="15" xfId="0" applyFont="1" applyBorder="1" applyAlignment="1">
      <alignment horizontal="center" vertical="top" wrapText="1"/>
    </xf>
    <xf numFmtId="0" fontId="10" fillId="0" borderId="16" xfId="3" applyFont="1" applyBorder="1" applyAlignment="1">
      <alignment horizontal="center" vertical="top" wrapText="1"/>
    </xf>
    <xf numFmtId="0" fontId="21" fillId="0" borderId="16" xfId="0" applyFont="1" applyBorder="1" applyAlignment="1">
      <alignment horizontal="center" vertical="top" wrapText="1"/>
    </xf>
    <xf numFmtId="0" fontId="10" fillId="0" borderId="32" xfId="3" applyFont="1" applyBorder="1" applyAlignment="1" applyProtection="1">
      <alignment horizontal="center" wrapText="1"/>
      <protection locked="0"/>
    </xf>
    <xf numFmtId="0" fontId="21" fillId="0" borderId="32" xfId="0" applyFont="1" applyBorder="1" applyAlignment="1" applyProtection="1">
      <alignment horizontal="center" wrapText="1"/>
      <protection locked="0"/>
    </xf>
    <xf numFmtId="0" fontId="10" fillId="0" borderId="34" xfId="3" applyFont="1" applyBorder="1" applyAlignment="1" applyProtection="1">
      <alignment horizontal="center" wrapText="1"/>
      <protection locked="0"/>
    </xf>
    <xf numFmtId="0" fontId="21" fillId="0" borderId="34" xfId="0" applyFont="1" applyBorder="1" applyAlignment="1" applyProtection="1">
      <alignment horizontal="center" wrapText="1"/>
      <protection locked="0"/>
    </xf>
    <xf numFmtId="0" fontId="21" fillId="0" borderId="17" xfId="3" applyFont="1" applyBorder="1" applyAlignment="1">
      <alignment horizontal="center" wrapText="1"/>
    </xf>
    <xf numFmtId="0" fontId="21" fillId="0" borderId="16" xfId="3" applyFont="1" applyBorder="1" applyAlignment="1">
      <alignment horizontal="center" wrapText="1"/>
    </xf>
    <xf numFmtId="0" fontId="21" fillId="0" borderId="16" xfId="0" applyFont="1" applyBorder="1" applyAlignment="1">
      <alignment horizontal="center" wrapText="1"/>
    </xf>
    <xf numFmtId="0" fontId="21" fillId="0" borderId="9" xfId="0" applyFont="1" applyBorder="1" applyAlignment="1">
      <alignment horizontal="center" wrapText="1"/>
    </xf>
    <xf numFmtId="0" fontId="10" fillId="0" borderId="17" xfId="3" applyFont="1" applyBorder="1" applyAlignment="1">
      <alignment horizontal="center" vertical="center" wrapText="1"/>
    </xf>
    <xf numFmtId="0" fontId="21" fillId="0" borderId="10" xfId="0" applyFont="1" applyBorder="1" applyAlignment="1">
      <alignment horizont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14" fontId="3" fillId="0" borderId="1" xfId="0" applyNumberFormat="1" applyFont="1" applyBorder="1" applyAlignment="1">
      <alignment horizontal="left" vertical="center"/>
    </xf>
    <xf numFmtId="0" fontId="10" fillId="0" borderId="0" xfId="0" applyFont="1" applyAlignment="1">
      <alignment horizontal="right"/>
    </xf>
    <xf numFmtId="0" fontId="3" fillId="25" borderId="143" xfId="0" applyFont="1" applyFill="1" applyBorder="1"/>
    <xf numFmtId="0" fontId="0" fillId="25" borderId="2" xfId="0" applyFill="1" applyBorder="1"/>
    <xf numFmtId="0" fontId="0" fillId="25" borderId="144" xfId="0" applyFill="1" applyBorder="1"/>
    <xf numFmtId="44" fontId="6" fillId="0" borderId="0" xfId="0" applyNumberFormat="1" applyFont="1" applyAlignment="1">
      <alignment horizontal="center"/>
    </xf>
    <xf numFmtId="0" fontId="0" fillId="25" borderId="19" xfId="0" applyFill="1" applyBorder="1"/>
    <xf numFmtId="0" fontId="0" fillId="25" borderId="9" xfId="0" applyFill="1" applyBorder="1"/>
    <xf numFmtId="0" fontId="0" fillId="25" borderId="65" xfId="0" applyFill="1" applyBorder="1"/>
    <xf numFmtId="0" fontId="3" fillId="0" borderId="143" xfId="0" applyFont="1" applyBorder="1"/>
    <xf numFmtId="0" fontId="3" fillId="0" borderId="2" xfId="0" applyFont="1" applyBorder="1"/>
    <xf numFmtId="0" fontId="0" fillId="0" borderId="2" xfId="0" applyBorder="1"/>
    <xf numFmtId="0" fontId="0" fillId="0" borderId="144" xfId="0" applyBorder="1"/>
    <xf numFmtId="0" fontId="6" fillId="0" borderId="18" xfId="0" applyFont="1" applyBorder="1" applyAlignment="1">
      <alignment horizontal="left" vertical="center"/>
    </xf>
    <xf numFmtId="0" fontId="6" fillId="0" borderId="0" xfId="0" applyFont="1" applyAlignment="1">
      <alignment horizontal="right" vertical="center"/>
    </xf>
    <xf numFmtId="44" fontId="6" fillId="0" borderId="1" xfId="0" applyNumberFormat="1" applyFont="1" applyBorder="1"/>
    <xf numFmtId="0" fontId="0" fillId="0" borderId="76" xfId="0" applyBorder="1"/>
    <xf numFmtId="0" fontId="3" fillId="0" borderId="0" xfId="0" applyFont="1" applyAlignment="1">
      <alignment wrapText="1"/>
    </xf>
    <xf numFmtId="0" fontId="3" fillId="22" borderId="0" xfId="0" applyFont="1" applyFill="1"/>
    <xf numFmtId="0" fontId="3" fillId="22" borderId="0" xfId="0" applyFont="1" applyFill="1" applyAlignment="1">
      <alignment horizontal="center"/>
    </xf>
    <xf numFmtId="0" fontId="3" fillId="22" borderId="75" xfId="0" applyFont="1" applyFill="1" applyBorder="1"/>
    <xf numFmtId="0" fontId="3" fillId="0" borderId="18" xfId="0" applyFont="1" applyBorder="1"/>
    <xf numFmtId="0" fontId="6" fillId="0" borderId="75" xfId="0" applyFont="1" applyBorder="1"/>
    <xf numFmtId="44" fontId="0" fillId="0" borderId="0" xfId="1" applyFont="1" applyBorder="1" applyProtection="1"/>
    <xf numFmtId="14" fontId="6" fillId="0" borderId="0" xfId="0" applyNumberFormat="1" applyFont="1" applyAlignment="1">
      <alignment horizontal="right"/>
    </xf>
    <xf numFmtId="0" fontId="6" fillId="0" borderId="0" xfId="0" applyFont="1" applyAlignment="1">
      <alignment horizontal="right"/>
    </xf>
    <xf numFmtId="9" fontId="48" fillId="22" borderId="3" xfId="0" applyNumberFormat="1" applyFont="1" applyFill="1" applyBorder="1" applyAlignment="1">
      <alignment horizontal="center"/>
    </xf>
    <xf numFmtId="14" fontId="48" fillId="0" borderId="13" xfId="0" applyNumberFormat="1" applyFont="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0" fillId="0" borderId="16" xfId="0" applyBorder="1" applyAlignment="1">
      <alignment horizontal="right"/>
    </xf>
    <xf numFmtId="0" fontId="6" fillId="0" borderId="1" xfId="0" applyFont="1" applyBorder="1"/>
    <xf numFmtId="0" fontId="6" fillId="0" borderId="28" xfId="0" applyFont="1" applyBorder="1"/>
    <xf numFmtId="10" fontId="6" fillId="0" borderId="25" xfId="4" applyNumberFormat="1" applyFont="1" applyBorder="1" applyAlignment="1" applyProtection="1">
      <alignment horizontal="right"/>
    </xf>
    <xf numFmtId="10" fontId="6" fillId="0" borderId="26" xfId="4" applyNumberFormat="1" applyFont="1" applyFill="1" applyBorder="1" applyAlignment="1" applyProtection="1">
      <alignment horizontal="right"/>
    </xf>
    <xf numFmtId="10" fontId="6" fillId="0" borderId="1" xfId="4" applyNumberFormat="1" applyFont="1" applyBorder="1" applyAlignment="1" applyProtection="1"/>
    <xf numFmtId="44" fontId="6" fillId="0" borderId="0" xfId="0" applyNumberFormat="1" applyFont="1"/>
    <xf numFmtId="0" fontId="6" fillId="0" borderId="18" xfId="0" applyFont="1" applyBorder="1" applyAlignment="1">
      <alignment wrapText="1"/>
    </xf>
    <xf numFmtId="0" fontId="3" fillId="0" borderId="75" xfId="0" applyFont="1" applyBorder="1" applyAlignment="1">
      <alignment wrapText="1"/>
    </xf>
    <xf numFmtId="0" fontId="6" fillId="0" borderId="18" xfId="0" applyFont="1" applyBorder="1"/>
    <xf numFmtId="0" fontId="43" fillId="0" borderId="27" xfId="0" applyFont="1" applyBorder="1"/>
    <xf numFmtId="0" fontId="43" fillId="0" borderId="1" xfId="0" applyFont="1" applyBorder="1"/>
    <xf numFmtId="44" fontId="43" fillId="0" borderId="1" xfId="0" applyNumberFormat="1" applyFont="1" applyBorder="1" applyAlignment="1">
      <alignment horizontal="right"/>
    </xf>
    <xf numFmtId="0" fontId="49" fillId="0" borderId="1" xfId="0" applyFont="1" applyBorder="1"/>
    <xf numFmtId="0" fontId="49" fillId="0" borderId="76" xfId="0" applyFont="1" applyBorder="1"/>
    <xf numFmtId="0" fontId="34" fillId="0" borderId="18" xfId="0" applyFont="1" applyBorder="1" applyAlignment="1">
      <alignment vertical="center" wrapText="1"/>
    </xf>
    <xf numFmtId="0" fontId="34" fillId="0" borderId="0" xfId="0" applyFont="1" applyAlignment="1">
      <alignment vertical="center" wrapText="1"/>
    </xf>
    <xf numFmtId="0" fontId="34" fillId="0" borderId="75" xfId="0" applyFont="1" applyBorder="1" applyAlignment="1">
      <alignment vertical="center" wrapText="1"/>
    </xf>
    <xf numFmtId="44" fontId="6" fillId="0" borderId="0" xfId="0" applyNumberFormat="1" applyFont="1" applyAlignment="1">
      <alignment horizontal="right"/>
    </xf>
    <xf numFmtId="0" fontId="6" fillId="0" borderId="0" xfId="0" applyFont="1" applyAlignment="1">
      <alignment horizontal="right" wrapText="1"/>
    </xf>
    <xf numFmtId="44" fontId="6" fillId="0" borderId="0" xfId="1" applyFont="1" applyBorder="1" applyProtection="1"/>
    <xf numFmtId="44" fontId="6" fillId="0" borderId="0" xfId="0" applyNumberFormat="1" applyFont="1" applyAlignment="1">
      <alignment horizontal="left"/>
    </xf>
    <xf numFmtId="0" fontId="1" fillId="22" borderId="18" xfId="0" applyFont="1" applyFill="1" applyBorder="1"/>
    <xf numFmtId="0" fontId="0" fillId="22" borderId="75" xfId="0" applyFill="1" applyBorder="1"/>
    <xf numFmtId="0" fontId="6" fillId="0" borderId="27" xfId="0" applyFont="1" applyBorder="1"/>
    <xf numFmtId="0" fontId="6" fillId="0" borderId="1" xfId="0" applyFont="1" applyBorder="1" applyAlignment="1">
      <alignment horizontal="left" wrapText="1"/>
    </xf>
    <xf numFmtId="0" fontId="3" fillId="22" borderId="18" xfId="0" applyFont="1" applyFill="1" applyBorder="1"/>
    <xf numFmtId="0" fontId="3" fillId="22" borderId="0" xfId="0" applyFont="1" applyFill="1" applyAlignment="1">
      <alignment wrapText="1"/>
    </xf>
    <xf numFmtId="0" fontId="1" fillId="0" borderId="27" xfId="0" applyFont="1" applyBorder="1"/>
    <xf numFmtId="0" fontId="6" fillId="0" borderId="1" xfId="0" applyFont="1" applyBorder="1" applyAlignment="1">
      <alignment wrapText="1"/>
    </xf>
    <xf numFmtId="0" fontId="6" fillId="0" borderId="76" xfId="0" applyFont="1" applyBorder="1"/>
    <xf numFmtId="0" fontId="6" fillId="0" borderId="0" xfId="0" applyFont="1" applyAlignment="1">
      <alignment horizontal="left" wrapText="1"/>
    </xf>
    <xf numFmtId="0" fontId="3" fillId="0" borderId="18" xfId="0" applyFont="1" applyBorder="1" applyAlignment="1">
      <alignment horizontal="left"/>
    </xf>
    <xf numFmtId="0" fontId="6" fillId="0" borderId="18" xfId="0" applyFont="1" applyBorder="1" applyAlignment="1">
      <alignment horizontal="right"/>
    </xf>
    <xf numFmtId="173" fontId="6" fillId="0" borderId="9" xfId="0" applyNumberFormat="1" applyFont="1" applyBorder="1" applyAlignment="1">
      <alignment horizontal="center"/>
    </xf>
    <xf numFmtId="0" fontId="6" fillId="22" borderId="18" xfId="0" applyFont="1" applyFill="1" applyBorder="1"/>
    <xf numFmtId="0" fontId="6" fillId="0" borderId="27" xfId="0" applyFont="1" applyBorder="1" applyAlignment="1">
      <alignment horizontal="right"/>
    </xf>
    <xf numFmtId="0" fontId="6" fillId="0" borderId="1" xfId="0" applyFont="1" applyBorder="1" applyAlignment="1">
      <alignment horizontal="right"/>
    </xf>
    <xf numFmtId="173" fontId="6" fillId="0" borderId="1" xfId="0" applyNumberFormat="1" applyFont="1" applyBorder="1" applyAlignment="1">
      <alignment horizontal="center"/>
    </xf>
    <xf numFmtId="173" fontId="6" fillId="0" borderId="0" xfId="0" applyNumberFormat="1" applyFont="1" applyAlignment="1">
      <alignment horizontal="center"/>
    </xf>
    <xf numFmtId="0" fontId="48" fillId="21" borderId="50" xfId="0" applyFont="1" applyFill="1" applyBorder="1"/>
    <xf numFmtId="0" fontId="3" fillId="21" borderId="51" xfId="0" applyFont="1" applyFill="1" applyBorder="1"/>
    <xf numFmtId="0" fontId="34" fillId="21" borderId="52" xfId="0" applyFont="1" applyFill="1" applyBorder="1" applyAlignment="1">
      <alignment horizontal="left"/>
    </xf>
    <xf numFmtId="0" fontId="34" fillId="21" borderId="12" xfId="0" applyFont="1" applyFill="1" applyBorder="1" applyAlignment="1">
      <alignment horizontal="center"/>
    </xf>
    <xf numFmtId="0" fontId="34" fillId="21" borderId="73" xfId="0" applyFont="1" applyFill="1" applyBorder="1" applyAlignment="1">
      <alignment horizontal="center" vertical="center"/>
    </xf>
    <xf numFmtId="0" fontId="34" fillId="21" borderId="18" xfId="0" applyFont="1" applyFill="1" applyBorder="1" applyAlignment="1">
      <alignment horizontal="center"/>
    </xf>
    <xf numFmtId="0" fontId="34" fillId="21" borderId="0" xfId="0" applyFont="1" applyFill="1" applyAlignment="1">
      <alignment horizontal="center"/>
    </xf>
    <xf numFmtId="0" fontId="34" fillId="21" borderId="75" xfId="0" applyFont="1" applyFill="1" applyBorder="1" applyAlignment="1">
      <alignment horizontal="center" vertical="center"/>
    </xf>
    <xf numFmtId="0" fontId="6" fillId="0" borderId="0" xfId="0" applyFont="1" applyAlignment="1">
      <alignment horizontal="center"/>
    </xf>
    <xf numFmtId="44" fontId="6" fillId="0" borderId="0" xfId="1" applyFont="1" applyBorder="1" applyAlignment="1" applyProtection="1"/>
    <xf numFmtId="0" fontId="0" fillId="0" borderId="1" xfId="0" applyBorder="1" applyAlignment="1">
      <alignment horizontal="right"/>
    </xf>
    <xf numFmtId="0" fontId="10" fillId="0" borderId="9" xfId="0" applyFont="1" applyBorder="1" applyAlignment="1" applyProtection="1">
      <alignment horizontal="left"/>
      <protection locked="0"/>
    </xf>
    <xf numFmtId="0" fontId="2" fillId="0" borderId="0" xfId="0" applyFont="1" applyAlignment="1">
      <alignment horizontal="right" wrapText="1"/>
    </xf>
    <xf numFmtId="3" fontId="4" fillId="0" borderId="0" xfId="0" applyNumberFormat="1" applyFont="1" applyAlignment="1">
      <alignment horizontal="left"/>
    </xf>
    <xf numFmtId="164" fontId="2" fillId="0" borderId="0" xfId="0" applyNumberFormat="1" applyFont="1"/>
    <xf numFmtId="3" fontId="54" fillId="0" borderId="0" xfId="0" applyNumberFormat="1" applyFont="1" applyAlignment="1">
      <alignment horizontal="left"/>
    </xf>
    <xf numFmtId="0" fontId="2" fillId="0" borderId="0" xfId="0" applyFont="1" applyAlignment="1">
      <alignment wrapText="1"/>
    </xf>
    <xf numFmtId="0" fontId="56" fillId="0" borderId="0" xfId="0" applyFont="1" applyAlignment="1">
      <alignment horizontal="left"/>
    </xf>
    <xf numFmtId="0" fontId="56" fillId="0" borderId="0" xfId="0" applyFont="1" applyAlignment="1">
      <alignment horizontal="right" wrapText="1"/>
    </xf>
    <xf numFmtId="0" fontId="56" fillId="0" borderId="0" xfId="0" applyFont="1"/>
    <xf numFmtId="3" fontId="11" fillId="0" borderId="0" xfId="0" applyNumberFormat="1" applyFont="1" applyAlignment="1">
      <alignment horizontal="right"/>
    </xf>
    <xf numFmtId="3" fontId="2" fillId="0" borderId="9" xfId="0" applyNumberFormat="1" applyFont="1" applyBorder="1" applyAlignment="1" applyProtection="1">
      <alignment horizontal="center"/>
      <protection locked="0"/>
    </xf>
    <xf numFmtId="4" fontId="8" fillId="0" borderId="0" xfId="0" applyNumberFormat="1" applyFont="1" applyProtection="1">
      <protection locked="0"/>
    </xf>
    <xf numFmtId="0" fontId="8" fillId="0" borderId="0" xfId="0" applyFont="1" applyAlignment="1">
      <alignment horizontal="left" vertical="top"/>
    </xf>
    <xf numFmtId="0" fontId="2" fillId="0" borderId="9" xfId="0" applyFont="1" applyBorder="1" applyAlignment="1" applyProtection="1">
      <alignment horizontal="center"/>
      <protection locked="0"/>
    </xf>
    <xf numFmtId="3" fontId="3" fillId="0" borderId="1" xfId="0" applyNumberFormat="1" applyFont="1" applyBorder="1" applyAlignment="1">
      <alignment horizontal="center" wrapText="1"/>
    </xf>
    <xf numFmtId="0" fontId="1" fillId="0" borderId="0" xfId="0" applyFont="1" applyAlignment="1">
      <alignment wrapText="1"/>
    </xf>
    <xf numFmtId="3" fontId="3" fillId="0" borderId="0" xfId="0" applyNumberFormat="1" applyFont="1" applyAlignment="1">
      <alignment horizontal="center" wrapText="1"/>
    </xf>
    <xf numFmtId="177" fontId="2" fillId="0" borderId="9" xfId="1" applyNumberFormat="1" applyFont="1" applyBorder="1" applyAlignment="1" applyProtection="1">
      <alignment horizontal="center"/>
      <protection locked="0"/>
    </xf>
    <xf numFmtId="0" fontId="8" fillId="0" borderId="0" xfId="0" applyFont="1" applyAlignment="1">
      <alignment horizontal="right"/>
    </xf>
    <xf numFmtId="3" fontId="10" fillId="0" borderId="0" xfId="0" applyNumberFormat="1" applyFont="1"/>
    <xf numFmtId="3" fontId="8" fillId="0" borderId="0" xfId="0" applyNumberFormat="1" applyFont="1" applyAlignment="1">
      <alignment horizontal="right"/>
    </xf>
    <xf numFmtId="0" fontId="0" fillId="7" borderId="0" xfId="0" applyFill="1"/>
    <xf numFmtId="0" fontId="2" fillId="0" borderId="1" xfId="0" applyFont="1" applyBorder="1" applyAlignment="1">
      <alignment horizontal="left"/>
    </xf>
    <xf numFmtId="3" fontId="4" fillId="0" borderId="1" xfId="0" applyNumberFormat="1" applyFont="1" applyBorder="1"/>
    <xf numFmtId="3" fontId="0" fillId="0" borderId="1" xfId="0" applyNumberFormat="1" applyBorder="1"/>
    <xf numFmtId="0" fontId="2" fillId="0" borderId="4" xfId="0" applyFont="1" applyBorder="1" applyAlignment="1">
      <alignment horizontal="left"/>
    </xf>
    <xf numFmtId="3" fontId="0" fillId="0" borderId="2" xfId="0" applyNumberFormat="1" applyBorder="1"/>
    <xf numFmtId="3" fontId="0" fillId="0" borderId="5" xfId="0" applyNumberFormat="1" applyBorder="1"/>
    <xf numFmtId="3" fontId="0" fillId="0" borderId="14" xfId="0" applyNumberFormat="1" applyBorder="1"/>
    <xf numFmtId="0" fontId="2" fillId="0" borderId="13" xfId="0" applyFont="1" applyBorder="1" applyAlignment="1">
      <alignment horizontal="left"/>
    </xf>
    <xf numFmtId="0" fontId="10" fillId="0" borderId="14" xfId="0" applyFont="1" applyBorder="1" applyAlignment="1">
      <alignment horizontal="center"/>
    </xf>
    <xf numFmtId="0" fontId="2" fillId="0" borderId="14" xfId="0" applyFont="1" applyBorder="1"/>
    <xf numFmtId="0" fontId="2" fillId="7" borderId="13" xfId="0" applyFont="1" applyFill="1" applyBorder="1"/>
    <xf numFmtId="0" fontId="8" fillId="7" borderId="14" xfId="0" applyFont="1" applyFill="1" applyBorder="1"/>
    <xf numFmtId="0" fontId="2" fillId="0" borderId="13" xfId="0" applyFont="1" applyBorder="1"/>
    <xf numFmtId="0" fontId="8" fillId="0" borderId="14" xfId="0" applyFont="1" applyBorder="1"/>
    <xf numFmtId="0" fontId="2" fillId="0" borderId="11" xfId="0" applyFont="1" applyBorder="1"/>
    <xf numFmtId="0" fontId="2" fillId="0" borderId="9" xfId="0" applyFont="1" applyBorder="1" applyProtection="1">
      <protection locked="0"/>
    </xf>
    <xf numFmtId="0" fontId="4" fillId="0" borderId="14" xfId="0" applyFont="1" applyBorder="1" applyAlignment="1">
      <alignment horizontal="left"/>
    </xf>
    <xf numFmtId="0" fontId="10" fillId="0" borderId="14" xfId="0" applyFont="1" applyBorder="1"/>
    <xf numFmtId="14" fontId="2" fillId="0" borderId="10" xfId="0" applyNumberFormat="1" applyFont="1" applyBorder="1" applyAlignment="1" applyProtection="1">
      <alignment horizontal="center"/>
      <protection locked="0"/>
    </xf>
    <xf numFmtId="3" fontId="4" fillId="0" borderId="14" xfId="0" applyNumberFormat="1" applyFont="1" applyBorder="1"/>
    <xf numFmtId="4" fontId="2" fillId="0" borderId="14" xfId="0" applyNumberFormat="1" applyFont="1" applyBorder="1"/>
    <xf numFmtId="0" fontId="2" fillId="0" borderId="11" xfId="0" applyFont="1" applyBorder="1" applyAlignment="1">
      <alignment horizontal="left"/>
    </xf>
    <xf numFmtId="0" fontId="2" fillId="0" borderId="9" xfId="0" applyFont="1" applyBorder="1" applyAlignment="1">
      <alignment horizontal="left"/>
    </xf>
    <xf numFmtId="0" fontId="2" fillId="0" borderId="9" xfId="0" applyFont="1" applyBorder="1" applyAlignment="1">
      <alignment horizontal="right"/>
    </xf>
    <xf numFmtId="164" fontId="4" fillId="0" borderId="9" xfId="0" applyNumberFormat="1" applyFont="1" applyBorder="1"/>
    <xf numFmtId="0" fontId="25" fillId="0" borderId="9" xfId="0" applyFont="1" applyBorder="1"/>
    <xf numFmtId="0" fontId="2" fillId="7" borderId="10" xfId="0" applyFont="1" applyFill="1" applyBorder="1"/>
    <xf numFmtId="0" fontId="2" fillId="7" borderId="4" xfId="0" applyFont="1" applyFill="1" applyBorder="1"/>
    <xf numFmtId="0" fontId="2" fillId="7" borderId="2" xfId="0" applyFont="1" applyFill="1" applyBorder="1"/>
    <xf numFmtId="0" fontId="0" fillId="7" borderId="2" xfId="0" applyFill="1" applyBorder="1"/>
    <xf numFmtId="0" fontId="8" fillId="7" borderId="2" xfId="0" applyFont="1" applyFill="1" applyBorder="1"/>
    <xf numFmtId="0" fontId="8" fillId="7" borderId="5" xfId="0" applyFont="1" applyFill="1" applyBorder="1"/>
    <xf numFmtId="0" fontId="2" fillId="0" borderId="2" xfId="0" applyFont="1" applyBorder="1"/>
    <xf numFmtId="0" fontId="2" fillId="0" borderId="2" xfId="0" applyFont="1" applyBorder="1" applyAlignment="1">
      <alignment horizontal="left"/>
    </xf>
    <xf numFmtId="0" fontId="2" fillId="0" borderId="2" xfId="0" applyFont="1" applyBorder="1" applyAlignment="1">
      <alignment horizontal="right"/>
    </xf>
    <xf numFmtId="164" fontId="4" fillId="0" borderId="2" xfId="0" applyNumberFormat="1" applyFont="1" applyBorder="1"/>
    <xf numFmtId="3" fontId="2" fillId="0" borderId="2" xfId="0" applyNumberFormat="1" applyFont="1" applyBorder="1"/>
    <xf numFmtId="0" fontId="25" fillId="0" borderId="2" xfId="0" applyFont="1" applyBorder="1"/>
    <xf numFmtId="0" fontId="2" fillId="7" borderId="5" xfId="0" applyFont="1" applyFill="1" applyBorder="1"/>
    <xf numFmtId="0" fontId="2" fillId="7" borderId="14" xfId="0" applyFont="1" applyFill="1" applyBorder="1"/>
    <xf numFmtId="0" fontId="2" fillId="0" borderId="9" xfId="0" applyFont="1" applyBorder="1" applyAlignment="1">
      <alignment horizontal="left" wrapText="1"/>
    </xf>
    <xf numFmtId="14" fontId="4" fillId="0" borderId="9" xfId="0" applyNumberFormat="1" applyFont="1" applyBorder="1"/>
    <xf numFmtId="0" fontId="2" fillId="0" borderId="10" xfId="0" applyFont="1" applyBorder="1"/>
    <xf numFmtId="0" fontId="2" fillId="0" borderId="5" xfId="0" applyFont="1" applyBorder="1"/>
    <xf numFmtId="0" fontId="0" fillId="0" borderId="14" xfId="0" applyBorder="1"/>
    <xf numFmtId="0" fontId="0" fillId="0" borderId="13" xfId="0" applyBorder="1" applyAlignment="1">
      <alignment horizontal="left"/>
    </xf>
    <xf numFmtId="0" fontId="0" fillId="0" borderId="13" xfId="0" applyBorder="1"/>
    <xf numFmtId="3" fontId="3" fillId="0" borderId="14" xfId="0" applyNumberFormat="1" applyFont="1" applyBorder="1" applyAlignment="1">
      <alignment horizontal="right"/>
    </xf>
    <xf numFmtId="3" fontId="4" fillId="0" borderId="9" xfId="0" applyNumberFormat="1" applyFont="1" applyBorder="1"/>
    <xf numFmtId="3" fontId="0" fillId="0" borderId="9" xfId="0" applyNumberFormat="1" applyBorder="1"/>
    <xf numFmtId="3" fontId="0" fillId="0" borderId="10" xfId="0" applyNumberFormat="1" applyBorder="1"/>
    <xf numFmtId="0" fontId="2" fillId="0" borderId="2" xfId="0" applyFont="1" applyBorder="1" applyAlignment="1">
      <alignment horizontal="left" wrapText="1"/>
    </xf>
    <xf numFmtId="14" fontId="4" fillId="0" borderId="2" xfId="0" applyNumberFormat="1" applyFont="1" applyBorder="1"/>
    <xf numFmtId="0" fontId="57" fillId="0" borderId="0" xfId="0" applyFont="1"/>
    <xf numFmtId="0" fontId="4" fillId="0" borderId="0" xfId="0" applyFont="1" applyAlignment="1">
      <alignment wrapText="1"/>
    </xf>
    <xf numFmtId="0" fontId="4" fillId="6" borderId="22" xfId="0" applyFont="1" applyFill="1" applyBorder="1" applyAlignment="1">
      <alignment horizontal="center" wrapText="1"/>
    </xf>
    <xf numFmtId="0" fontId="4" fillId="6" borderId="18" xfId="0" applyFont="1" applyFill="1" applyBorder="1" applyAlignment="1">
      <alignment horizontal="right"/>
    </xf>
    <xf numFmtId="0" fontId="4" fillId="6" borderId="0" xfId="0" applyFont="1" applyFill="1" applyAlignment="1">
      <alignment horizontal="right"/>
    </xf>
    <xf numFmtId="0" fontId="4" fillId="6" borderId="22" xfId="0" applyFont="1" applyFill="1" applyBorder="1" applyAlignment="1">
      <alignment horizontal="center"/>
    </xf>
    <xf numFmtId="44" fontId="4" fillId="0" borderId="9" xfId="1" applyFont="1" applyBorder="1" applyAlignment="1" applyProtection="1">
      <alignment horizontal="center"/>
    </xf>
    <xf numFmtId="44" fontId="2" fillId="0" borderId="2" xfId="1" applyFont="1" applyBorder="1" applyAlignment="1" applyProtection="1">
      <alignment horizontal="center"/>
    </xf>
    <xf numFmtId="44" fontId="2" fillId="0" borderId="20" xfId="1" applyFont="1" applyBorder="1" applyAlignment="1" applyProtection="1">
      <alignment horizontal="center"/>
    </xf>
    <xf numFmtId="44" fontId="2" fillId="0" borderId="9" xfId="1" applyFont="1" applyBorder="1" applyAlignment="1" applyProtection="1">
      <alignment horizontal="center"/>
    </xf>
    <xf numFmtId="0" fontId="4" fillId="0" borderId="50" xfId="0" applyFont="1" applyBorder="1" applyAlignment="1">
      <alignment horizontal="center"/>
    </xf>
    <xf numFmtId="0" fontId="4" fillId="0" borderId="51" xfId="0" applyFont="1" applyBorder="1" applyAlignment="1">
      <alignment horizontal="center"/>
    </xf>
    <xf numFmtId="0" fontId="3" fillId="9" borderId="106" xfId="0" applyFont="1" applyFill="1" applyBorder="1" applyAlignment="1">
      <alignment horizontal="center" wrapText="1"/>
    </xf>
    <xf numFmtId="0" fontId="3" fillId="9" borderId="94" xfId="0" applyFont="1" applyFill="1" applyBorder="1" applyAlignment="1">
      <alignment horizontal="center" wrapText="1"/>
    </xf>
    <xf numFmtId="0" fontId="3" fillId="9" borderId="79" xfId="0" applyFont="1" applyFill="1" applyBorder="1" applyAlignment="1">
      <alignment horizontal="center" wrapText="1"/>
    </xf>
    <xf numFmtId="0" fontId="3" fillId="9" borderId="71" xfId="0" applyFont="1" applyFill="1" applyBorder="1" applyAlignment="1">
      <alignment horizontal="center" wrapText="1"/>
    </xf>
    <xf numFmtId="44" fontId="2" fillId="0" borderId="0" xfId="1" applyFont="1" applyBorder="1" applyAlignment="1" applyProtection="1">
      <alignment horizontal="center"/>
    </xf>
    <xf numFmtId="0" fontId="4" fillId="0" borderId="22" xfId="0" applyFont="1" applyBorder="1" applyAlignment="1">
      <alignment horizontal="center"/>
    </xf>
    <xf numFmtId="0" fontId="4" fillId="0" borderId="12" xfId="0" applyFont="1" applyBorder="1" applyAlignment="1">
      <alignment horizontal="center"/>
    </xf>
    <xf numFmtId="0" fontId="4" fillId="0" borderId="73" xfId="0" applyFont="1" applyBorder="1" applyAlignment="1">
      <alignment horizontal="center"/>
    </xf>
    <xf numFmtId="0" fontId="3" fillId="6" borderId="3"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2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4"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5" xfId="0" applyFont="1" applyFill="1" applyBorder="1" applyAlignment="1">
      <alignment horizontal="center" vertical="center" wrapText="1"/>
    </xf>
    <xf numFmtId="44" fontId="1" fillId="0" borderId="11" xfId="1" applyFont="1" applyFill="1" applyBorder="1" applyAlignment="1" applyProtection="1">
      <alignment horizontal="right"/>
    </xf>
    <xf numFmtId="44" fontId="1" fillId="0" borderId="9" xfId="1" applyFont="1" applyFill="1" applyBorder="1" applyAlignment="1" applyProtection="1">
      <alignment horizontal="right"/>
    </xf>
    <xf numFmtId="44" fontId="1" fillId="0" borderId="10" xfId="1" applyFont="1" applyFill="1" applyBorder="1" applyAlignment="1" applyProtection="1">
      <alignment horizontal="right"/>
    </xf>
    <xf numFmtId="44" fontId="3" fillId="0" borderId="67" xfId="1" applyFont="1" applyFill="1" applyBorder="1" applyAlignment="1" applyProtection="1">
      <alignment horizontal="center"/>
    </xf>
    <xf numFmtId="44" fontId="3" fillId="0" borderId="68" xfId="1" applyFont="1" applyFill="1" applyBorder="1" applyAlignment="1" applyProtection="1">
      <alignment horizontal="center"/>
    </xf>
    <xf numFmtId="44" fontId="1" fillId="0" borderId="61" xfId="1" applyFont="1" applyFill="1" applyBorder="1" applyAlignment="1" applyProtection="1">
      <alignment horizontal="center"/>
    </xf>
    <xf numFmtId="44" fontId="1" fillId="0" borderId="63" xfId="1" applyFont="1" applyFill="1" applyBorder="1" applyAlignment="1" applyProtection="1">
      <alignment horizontal="center"/>
    </xf>
    <xf numFmtId="10" fontId="1" fillId="0" borderId="60" xfId="4" applyNumberFormat="1" applyFont="1" applyFill="1" applyBorder="1" applyAlignment="1" applyProtection="1">
      <alignment horizontal="right"/>
    </xf>
    <xf numFmtId="10" fontId="1" fillId="0" borderId="58" xfId="4" applyNumberFormat="1" applyFont="1" applyFill="1" applyBorder="1" applyAlignment="1" applyProtection="1">
      <alignment horizontal="right"/>
    </xf>
    <xf numFmtId="10" fontId="1" fillId="0" borderId="59" xfId="4" applyNumberFormat="1" applyFont="1" applyFill="1" applyBorder="1" applyAlignment="1" applyProtection="1">
      <alignment horizontal="right"/>
    </xf>
    <xf numFmtId="10" fontId="1" fillId="0" borderId="61" xfId="0" applyNumberFormat="1" applyFont="1" applyBorder="1" applyAlignment="1">
      <alignment horizontal="center"/>
    </xf>
    <xf numFmtId="44" fontId="1" fillId="0" borderId="11" xfId="1" applyFont="1" applyFill="1" applyBorder="1" applyAlignment="1" applyProtection="1">
      <alignment horizontal="center"/>
    </xf>
    <xf numFmtId="44" fontId="1" fillId="0" borderId="9" xfId="1" applyFont="1" applyFill="1" applyBorder="1" applyAlignment="1" applyProtection="1">
      <alignment horizontal="center"/>
    </xf>
    <xf numFmtId="44" fontId="1" fillId="0" borderId="65" xfId="1" applyFont="1" applyFill="1" applyBorder="1" applyAlignment="1" applyProtection="1">
      <alignment horizontal="center"/>
    </xf>
    <xf numFmtId="10" fontId="3" fillId="0" borderId="93" xfId="4" applyNumberFormat="1" applyFont="1" applyFill="1" applyBorder="1" applyAlignment="1" applyProtection="1">
      <alignment horizontal="center"/>
    </xf>
    <xf numFmtId="10" fontId="3" fillId="0" borderId="104" xfId="4" applyNumberFormat="1" applyFont="1" applyFill="1" applyBorder="1" applyAlignment="1" applyProtection="1">
      <alignment horizontal="center"/>
    </xf>
    <xf numFmtId="10" fontId="3" fillId="0" borderId="105" xfId="4" applyNumberFormat="1" applyFont="1" applyFill="1" applyBorder="1" applyAlignment="1" applyProtection="1">
      <alignment horizontal="center"/>
    </xf>
    <xf numFmtId="44" fontId="3" fillId="0" borderId="101" xfId="1" applyFont="1" applyFill="1" applyBorder="1" applyAlignment="1" applyProtection="1">
      <alignment horizontal="center"/>
    </xf>
    <xf numFmtId="44" fontId="3" fillId="0" borderId="102" xfId="1" applyFont="1" applyFill="1" applyBorder="1" applyAlignment="1" applyProtection="1">
      <alignment horizontal="center"/>
    </xf>
    <xf numFmtId="44" fontId="3" fillId="0" borderId="66" xfId="1" applyFont="1" applyFill="1" applyBorder="1" applyAlignment="1" applyProtection="1">
      <alignment horizontal="center"/>
    </xf>
    <xf numFmtId="44" fontId="3" fillId="0" borderId="61" xfId="1" applyFont="1" applyFill="1" applyBorder="1" applyAlignment="1" applyProtection="1">
      <alignment horizontal="center"/>
    </xf>
    <xf numFmtId="9" fontId="3" fillId="0" borderId="101" xfId="4" applyFont="1" applyFill="1" applyBorder="1" applyAlignment="1" applyProtection="1">
      <alignment horizontal="center"/>
    </xf>
    <xf numFmtId="44" fontId="3" fillId="0" borderId="100" xfId="1" applyFont="1" applyFill="1" applyBorder="1" applyAlignment="1" applyProtection="1">
      <alignment horizontal="center"/>
    </xf>
    <xf numFmtId="10" fontId="3" fillId="22" borderId="101" xfId="0" applyNumberFormat="1" applyFont="1" applyFill="1" applyBorder="1" applyAlignment="1">
      <alignment horizontal="center"/>
    </xf>
    <xf numFmtId="44" fontId="3" fillId="0" borderId="89" xfId="1" applyFont="1" applyFill="1" applyBorder="1" applyAlignment="1" applyProtection="1">
      <alignment horizontal="right"/>
    </xf>
    <xf numFmtId="44" fontId="3" fillId="0" borderId="22" xfId="1" applyFont="1" applyFill="1" applyBorder="1" applyAlignment="1" applyProtection="1">
      <alignment horizontal="right"/>
    </xf>
    <xf numFmtId="44" fontId="3" fillId="0" borderId="87" xfId="1" applyFont="1" applyFill="1" applyBorder="1" applyAlignment="1" applyProtection="1">
      <alignment horizontal="right"/>
    </xf>
    <xf numFmtId="10" fontId="3" fillId="0" borderId="100" xfId="4" applyNumberFormat="1" applyFont="1" applyFill="1" applyBorder="1" applyAlignment="1" applyProtection="1">
      <alignment horizontal="right"/>
    </xf>
    <xf numFmtId="10" fontId="3" fillId="0" borderId="101" xfId="4" applyNumberFormat="1" applyFont="1" applyFill="1" applyBorder="1" applyAlignment="1" applyProtection="1">
      <alignment horizontal="right"/>
    </xf>
    <xf numFmtId="0" fontId="3" fillId="6" borderId="18" xfId="0" applyFont="1" applyFill="1" applyBorder="1" applyAlignment="1">
      <alignment horizontal="center" vertical="center" wrapText="1"/>
    </xf>
    <xf numFmtId="0" fontId="3" fillId="6" borderId="27" xfId="0" applyFont="1" applyFill="1" applyBorder="1" applyAlignment="1">
      <alignment horizontal="center" vertical="center" wrapText="1"/>
    </xf>
    <xf numFmtId="44" fontId="3" fillId="0" borderId="89" xfId="1" applyFont="1" applyFill="1" applyBorder="1" applyAlignment="1" applyProtection="1">
      <alignment horizontal="center"/>
    </xf>
    <xf numFmtId="44" fontId="3" fillId="0" borderId="22" xfId="1" applyFont="1" applyFill="1" applyBorder="1" applyAlignment="1" applyProtection="1">
      <alignment horizontal="center"/>
    </xf>
    <xf numFmtId="44" fontId="1" fillId="0" borderId="69" xfId="1" applyFont="1" applyFill="1" applyBorder="1" applyAlignment="1" applyProtection="1">
      <alignment horizontal="right"/>
    </xf>
    <xf numFmtId="44" fontId="1" fillId="0" borderId="70" xfId="1" applyFont="1" applyFill="1" applyBorder="1" applyAlignment="1" applyProtection="1">
      <alignment horizontal="right"/>
    </xf>
    <xf numFmtId="10" fontId="1" fillId="0" borderId="61" xfId="4" applyNumberFormat="1" applyFont="1" applyFill="1" applyBorder="1" applyAlignment="1" applyProtection="1">
      <alignment horizontal="right"/>
    </xf>
    <xf numFmtId="10" fontId="3" fillId="0" borderId="61" xfId="4" applyNumberFormat="1" applyFont="1" applyFill="1" applyBorder="1" applyAlignment="1" applyProtection="1">
      <alignment horizontal="center"/>
    </xf>
    <xf numFmtId="44" fontId="3" fillId="0" borderId="63" xfId="1" applyFont="1" applyFill="1" applyBorder="1" applyAlignment="1" applyProtection="1">
      <alignment horizontal="center"/>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6" fillId="0" borderId="0" xfId="0" applyFont="1" applyAlignment="1">
      <alignment horizontal="right" vertical="center" wrapText="1"/>
    </xf>
    <xf numFmtId="0" fontId="36" fillId="0" borderId="0" xfId="0" applyFont="1" applyAlignment="1">
      <alignment horizontal="right" wrapText="1"/>
    </xf>
    <xf numFmtId="44" fontId="4" fillId="0" borderId="9" xfId="1" applyFont="1" applyBorder="1" applyAlignment="1" applyProtection="1">
      <alignment horizontal="center"/>
      <protection locked="0"/>
    </xf>
    <xf numFmtId="0" fontId="3" fillId="6" borderId="0" xfId="0" applyFont="1" applyFill="1" applyAlignment="1">
      <alignment horizontal="right" wrapText="1"/>
    </xf>
    <xf numFmtId="10" fontId="4" fillId="6" borderId="9" xfId="4" applyNumberFormat="1" applyFont="1" applyFill="1" applyBorder="1" applyAlignment="1" applyProtection="1">
      <alignment horizontal="right"/>
    </xf>
    <xf numFmtId="44" fontId="3" fillId="0" borderId="103" xfId="1" applyFont="1" applyFill="1" applyBorder="1" applyAlignment="1" applyProtection="1">
      <alignment horizontal="right"/>
    </xf>
    <xf numFmtId="44" fontId="3" fillId="0" borderId="101" xfId="1" applyFont="1" applyFill="1" applyBorder="1" applyAlignment="1" applyProtection="1">
      <alignment horizontal="right"/>
    </xf>
    <xf numFmtId="10" fontId="3" fillId="0" borderId="101" xfId="4" applyNumberFormat="1" applyFont="1" applyFill="1" applyBorder="1" applyAlignment="1" applyProtection="1">
      <alignment horizontal="center"/>
    </xf>
    <xf numFmtId="44" fontId="3" fillId="0" borderId="145" xfId="1" applyFont="1" applyFill="1" applyBorder="1" applyAlignment="1" applyProtection="1">
      <alignment horizontal="center"/>
    </xf>
    <xf numFmtId="44" fontId="3" fillId="0" borderId="146" xfId="1" applyFont="1" applyFill="1" applyBorder="1" applyAlignment="1" applyProtection="1">
      <alignment horizontal="center"/>
    </xf>
    <xf numFmtId="44" fontId="3" fillId="0" borderId="147" xfId="1" applyFont="1" applyFill="1" applyBorder="1" applyAlignment="1" applyProtection="1">
      <alignment horizontal="center"/>
    </xf>
    <xf numFmtId="4" fontId="1" fillId="0" borderId="70" xfId="5" applyNumberFormat="1" applyFont="1" applyFill="1" applyBorder="1" applyAlignment="1" applyProtection="1">
      <alignment horizontal="right"/>
    </xf>
    <xf numFmtId="4" fontId="1" fillId="0" borderId="61" xfId="5" applyNumberFormat="1" applyFont="1" applyFill="1" applyBorder="1" applyAlignment="1" applyProtection="1">
      <alignment horizontal="right"/>
    </xf>
    <xf numFmtId="43" fontId="1" fillId="0" borderId="61" xfId="5" applyFont="1" applyFill="1" applyBorder="1" applyAlignment="1" applyProtection="1">
      <alignment horizontal="center"/>
    </xf>
    <xf numFmtId="44" fontId="1" fillId="0" borderId="57" xfId="1" applyFont="1" applyFill="1" applyBorder="1" applyAlignment="1" applyProtection="1">
      <alignment horizontal="center"/>
    </xf>
    <xf numFmtId="44" fontId="1" fillId="0" borderId="58" xfId="1" applyFont="1" applyFill="1" applyBorder="1" applyAlignment="1" applyProtection="1">
      <alignment horizontal="center"/>
    </xf>
    <xf numFmtId="44" fontId="1" fillId="0" borderId="91" xfId="1" applyFont="1" applyFill="1" applyBorder="1" applyAlignment="1" applyProtection="1">
      <alignment horizontal="center"/>
    </xf>
    <xf numFmtId="44" fontId="3" fillId="0" borderId="108" xfId="1" applyFont="1" applyFill="1" applyBorder="1" applyAlignment="1" applyProtection="1">
      <alignment horizontal="center"/>
    </xf>
    <xf numFmtId="44" fontId="3" fillId="0" borderId="109" xfId="1" applyFont="1" applyFill="1" applyBorder="1" applyAlignment="1" applyProtection="1">
      <alignment horizontal="center"/>
    </xf>
    <xf numFmtId="43" fontId="3" fillId="0" borderId="103" xfId="5" applyFont="1" applyFill="1" applyBorder="1" applyAlignment="1" applyProtection="1">
      <alignment horizontal="center"/>
    </xf>
    <xf numFmtId="43" fontId="3" fillId="0" borderId="101" xfId="5" applyFont="1" applyFill="1" applyBorder="1" applyAlignment="1" applyProtection="1">
      <alignment horizontal="center"/>
    </xf>
    <xf numFmtId="43" fontId="3" fillId="22" borderId="101" xfId="5" applyFont="1" applyFill="1" applyBorder="1" applyAlignment="1" applyProtection="1">
      <alignment horizontal="center"/>
    </xf>
    <xf numFmtId="44" fontId="3" fillId="0" borderId="92" xfId="1" applyFont="1" applyFill="1" applyBorder="1" applyAlignment="1" applyProtection="1">
      <alignment horizontal="center"/>
    </xf>
    <xf numFmtId="43" fontId="1" fillId="0" borderId="99" xfId="5" applyFont="1" applyFill="1" applyBorder="1" applyAlignment="1" applyProtection="1">
      <alignment horizontal="center"/>
    </xf>
    <xf numFmtId="44" fontId="3" fillId="0" borderId="148" xfId="1" applyFont="1" applyFill="1" applyBorder="1" applyAlignment="1" applyProtection="1">
      <alignment horizontal="center"/>
    </xf>
    <xf numFmtId="44" fontId="3" fillId="0" borderId="149" xfId="1" applyFont="1" applyFill="1" applyBorder="1" applyAlignment="1" applyProtection="1">
      <alignment horizontal="center"/>
    </xf>
    <xf numFmtId="44" fontId="3" fillId="0" borderId="150" xfId="1" applyFont="1" applyFill="1" applyBorder="1" applyAlignment="1" applyProtection="1">
      <alignment horizontal="center"/>
    </xf>
    <xf numFmtId="170" fontId="4" fillId="0" borderId="3" xfId="0" applyNumberFormat="1" applyFont="1" applyBorder="1" applyAlignment="1">
      <alignment horizontal="left"/>
    </xf>
    <xf numFmtId="14" fontId="4" fillId="0" borderId="3" xfId="0" applyNumberFormat="1" applyFont="1" applyBorder="1" applyAlignment="1">
      <alignment horizontal="left"/>
    </xf>
    <xf numFmtId="0" fontId="4" fillId="0" borderId="3" xfId="0" applyFont="1" applyBorder="1" applyAlignment="1">
      <alignment horizontal="left"/>
    </xf>
    <xf numFmtId="0" fontId="34" fillId="8" borderId="3" xfId="0" applyFont="1" applyFill="1" applyBorder="1" applyAlignment="1">
      <alignment horizontal="left"/>
    </xf>
    <xf numFmtId="0" fontId="33" fillId="0" borderId="3" xfId="0" applyFont="1" applyBorder="1" applyAlignment="1">
      <alignment horizontal="left"/>
    </xf>
    <xf numFmtId="0" fontId="20" fillId="0" borderId="3" xfId="0" applyFont="1" applyBorder="1" applyAlignment="1">
      <alignment horizontal="left"/>
    </xf>
    <xf numFmtId="0" fontId="51" fillId="8" borderId="3" xfId="0" applyFont="1" applyFill="1" applyBorder="1" applyAlignment="1">
      <alignment horizontal="left"/>
    </xf>
    <xf numFmtId="0" fontId="10" fillId="0" borderId="0" xfId="0" applyFont="1" applyAlignment="1">
      <alignment horizontal="left" wrapText="1"/>
    </xf>
    <xf numFmtId="0" fontId="10" fillId="0" borderId="0" xfId="0" applyFont="1" applyAlignment="1">
      <alignment horizontal="left" vertical="top" wrapText="1"/>
    </xf>
    <xf numFmtId="0" fontId="8" fillId="0" borderId="0" xfId="0" applyFont="1" applyAlignment="1">
      <alignment horizontal="left" wrapText="1"/>
    </xf>
    <xf numFmtId="0" fontId="32" fillId="0" borderId="0" xfId="0" applyFont="1" applyAlignment="1">
      <alignment wrapText="1"/>
    </xf>
    <xf numFmtId="0" fontId="10" fillId="0" borderId="9" xfId="0" applyFont="1" applyBorder="1" applyAlignment="1">
      <alignment horizontal="left" vertical="top" wrapText="1"/>
    </xf>
    <xf numFmtId="0" fontId="8" fillId="6" borderId="0" xfId="0" applyFont="1" applyFill="1" applyAlignment="1">
      <alignment horizontal="left" vertical="top" wrapText="1"/>
    </xf>
    <xf numFmtId="0" fontId="10" fillId="6" borderId="0" xfId="0" applyFont="1" applyFill="1" applyAlignment="1">
      <alignment horizontal="left" vertical="top" wrapText="1"/>
    </xf>
    <xf numFmtId="0" fontId="10" fillId="6" borderId="0" xfId="0" applyFont="1" applyFill="1" applyAlignment="1">
      <alignment horizontal="left" wrapText="1"/>
    </xf>
    <xf numFmtId="0" fontId="4" fillId="0" borderId="0" xfId="0" applyFont="1" applyAlignment="1">
      <alignment horizontal="right"/>
    </xf>
    <xf numFmtId="3" fontId="4" fillId="0" borderId="12" xfId="0" applyNumberFormat="1" applyFont="1" applyBorder="1" applyAlignment="1">
      <alignment horizontal="left"/>
    </xf>
    <xf numFmtId="3" fontId="4" fillId="0" borderId="0" xfId="0" applyNumberFormat="1" applyFont="1" applyAlignment="1">
      <alignment horizontal="left"/>
    </xf>
    <xf numFmtId="3" fontId="3" fillId="6" borderId="11" xfId="0" applyNumberFormat="1" applyFont="1" applyFill="1" applyBorder="1" applyAlignment="1">
      <alignment horizontal="center"/>
    </xf>
    <xf numFmtId="3" fontId="5" fillId="6" borderId="9" xfId="0" applyNumberFormat="1" applyFont="1" applyFill="1" applyBorder="1" applyAlignment="1">
      <alignment horizontal="center"/>
    </xf>
    <xf numFmtId="3" fontId="5" fillId="6" borderId="10" xfId="0" applyNumberFormat="1" applyFont="1" applyFill="1" applyBorder="1" applyAlignment="1">
      <alignment horizontal="center"/>
    </xf>
    <xf numFmtId="0" fontId="4" fillId="6" borderId="131" xfId="3" applyFont="1" applyFill="1" applyBorder="1" applyAlignment="1">
      <alignment horizontal="right"/>
    </xf>
    <xf numFmtId="0" fontId="2" fillId="0" borderId="20" xfId="3" applyBorder="1" applyAlignment="1">
      <alignment horizontal="right"/>
    </xf>
    <xf numFmtId="0" fontId="2" fillId="0" borderId="0" xfId="3" applyAlignment="1">
      <alignment horizontal="right"/>
    </xf>
    <xf numFmtId="0" fontId="4" fillId="6" borderId="23" xfId="3" applyFont="1" applyFill="1" applyBorder="1" applyAlignment="1">
      <alignment horizontal="right"/>
    </xf>
    <xf numFmtId="0" fontId="9" fillId="0" borderId="4" xfId="0" applyFont="1" applyBorder="1" applyAlignment="1">
      <alignment horizontal="left"/>
    </xf>
    <xf numFmtId="0" fontId="9" fillId="0" borderId="2" xfId="0" applyFont="1" applyBorder="1" applyAlignment="1">
      <alignment horizontal="left"/>
    </xf>
    <xf numFmtId="0" fontId="26" fillId="2" borderId="0" xfId="3" applyFont="1" applyFill="1" applyAlignment="1">
      <alignment horizontal="right"/>
    </xf>
    <xf numFmtId="0" fontId="10" fillId="0" borderId="9" xfId="0" applyFont="1" applyBorder="1" applyAlignment="1" applyProtection="1">
      <alignment horizontal="left"/>
      <protection locked="0"/>
    </xf>
    <xf numFmtId="0" fontId="9" fillId="0" borderId="22" xfId="0" applyFont="1" applyBorder="1" applyAlignment="1">
      <alignment horizontal="left"/>
    </xf>
    <xf numFmtId="0" fontId="3" fillId="0" borderId="0" xfId="0" applyFont="1" applyAlignment="1">
      <alignment horizontal="center" wrapText="1"/>
    </xf>
    <xf numFmtId="0" fontId="3" fillId="0" borderId="1" xfId="0" applyFont="1" applyBorder="1" applyAlignment="1">
      <alignment horizontal="center" wrapText="1"/>
    </xf>
    <xf numFmtId="0" fontId="2" fillId="0" borderId="0" xfId="0" applyFont="1" applyAlignment="1">
      <alignment horizontal="right"/>
    </xf>
    <xf numFmtId="3" fontId="4" fillId="0" borderId="14" xfId="0" applyNumberFormat="1" applyFont="1" applyBorder="1" applyAlignment="1">
      <alignment horizontal="left"/>
    </xf>
    <xf numFmtId="0" fontId="5" fillId="0" borderId="13"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7" fillId="0" borderId="9" xfId="0" applyFont="1" applyBorder="1" applyAlignment="1">
      <alignment horizontal="left" vertical="center" wrapText="1"/>
    </xf>
    <xf numFmtId="0" fontId="57" fillId="0" borderId="10" xfId="0" applyFont="1" applyBorder="1" applyAlignment="1">
      <alignment horizontal="left" vertical="center" wrapText="1"/>
    </xf>
    <xf numFmtId="0" fontId="2" fillId="0" borderId="9" xfId="0" applyFont="1" applyBorder="1" applyAlignment="1" applyProtection="1">
      <alignment horizontal="left"/>
      <protection locked="0"/>
    </xf>
    <xf numFmtId="177" fontId="2" fillId="0" borderId="9" xfId="1" applyNumberFormat="1" applyFont="1" applyBorder="1" applyAlignment="1" applyProtection="1">
      <alignment horizontal="center"/>
      <protection locked="0"/>
    </xf>
    <xf numFmtId="177" fontId="2" fillId="0" borderId="10" xfId="1" applyNumberFormat="1" applyFont="1" applyBorder="1" applyAlignment="1" applyProtection="1">
      <alignment horizontal="center"/>
      <protection locked="0"/>
    </xf>
    <xf numFmtId="0" fontId="26" fillId="0" borderId="0" xfId="3" applyFont="1" applyAlignment="1">
      <alignment horizontal="right"/>
    </xf>
    <xf numFmtId="0" fontId="4" fillId="6" borderId="22" xfId="3" applyFont="1" applyFill="1" applyBorder="1" applyAlignment="1">
      <alignment horizontal="right"/>
    </xf>
    <xf numFmtId="0" fontId="2" fillId="0" borderId="1" xfId="3" applyBorder="1" applyAlignment="1">
      <alignment horizontal="right"/>
    </xf>
    <xf numFmtId="14" fontId="10" fillId="0" borderId="9" xfId="0" applyNumberFormat="1" applyFont="1" applyBorder="1" applyAlignment="1" applyProtection="1">
      <alignment horizontal="left"/>
      <protection locked="0"/>
    </xf>
    <xf numFmtId="14" fontId="10" fillId="0" borderId="10" xfId="0" applyNumberFormat="1" applyFont="1" applyBorder="1" applyAlignment="1" applyProtection="1">
      <alignment horizontal="left"/>
      <protection locked="0"/>
    </xf>
    <xf numFmtId="0" fontId="3" fillId="0" borderId="13" xfId="0" applyFont="1" applyBorder="1" applyAlignment="1">
      <alignment horizontal="center" wrapText="1"/>
    </xf>
    <xf numFmtId="0" fontId="3" fillId="0" borderId="26" xfId="0" applyFont="1" applyBorder="1" applyAlignment="1">
      <alignment horizontal="center" wrapText="1"/>
    </xf>
    <xf numFmtId="0" fontId="3" fillId="0" borderId="1" xfId="0" applyFont="1" applyBorder="1" applyAlignment="1">
      <alignment horizontal="center"/>
    </xf>
    <xf numFmtId="0" fontId="5" fillId="0" borderId="1" xfId="0" applyFont="1" applyBorder="1" applyAlignment="1">
      <alignment horizontal="center"/>
    </xf>
    <xf numFmtId="0" fontId="10" fillId="0" borderId="10" xfId="0" applyFont="1" applyBorder="1" applyAlignment="1" applyProtection="1">
      <alignment horizontal="left"/>
      <protection locked="0"/>
    </xf>
    <xf numFmtId="0" fontId="2" fillId="0" borderId="0" xfId="3" applyAlignment="1">
      <alignment horizontal="right" vertical="center"/>
    </xf>
    <xf numFmtId="0" fontId="34" fillId="24" borderId="52" xfId="0" applyFont="1" applyFill="1" applyBorder="1" applyAlignment="1">
      <alignment horizontal="center"/>
    </xf>
    <xf numFmtId="0" fontId="34" fillId="24" borderId="12" xfId="0" applyFont="1" applyFill="1" applyBorder="1" applyAlignment="1">
      <alignment horizontal="center"/>
    </xf>
    <xf numFmtId="0" fontId="34" fillId="24" borderId="73" xfId="0" applyFont="1" applyFill="1" applyBorder="1" applyAlignment="1">
      <alignment horizontal="center"/>
    </xf>
    <xf numFmtId="3" fontId="35" fillId="0" borderId="7" xfId="0" applyNumberFormat="1" applyFont="1" applyBorder="1" applyAlignment="1" applyProtection="1">
      <alignment horizontal="left"/>
      <protection locked="0"/>
    </xf>
    <xf numFmtId="3" fontId="35" fillId="0" borderId="9" xfId="0" applyNumberFormat="1" applyFont="1" applyBorder="1" applyAlignment="1" applyProtection="1">
      <alignment horizontal="left"/>
      <protection locked="0"/>
    </xf>
    <xf numFmtId="0" fontId="17" fillId="0" borderId="0" xfId="0" applyFont="1"/>
    <xf numFmtId="0" fontId="21" fillId="0" borderId="4"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14" fontId="20" fillId="0" borderId="3" xfId="0" applyNumberFormat="1" applyFont="1" applyBorder="1" applyAlignment="1">
      <alignment horizontal="left"/>
    </xf>
    <xf numFmtId="49" fontId="20" fillId="0" borderId="3" xfId="0" quotePrefix="1" applyNumberFormat="1" applyFont="1" applyBorder="1" applyAlignment="1">
      <alignment horizontal="left"/>
    </xf>
    <xf numFmtId="0" fontId="37" fillId="0" borderId="12" xfId="0" applyFont="1" applyBorder="1" applyAlignment="1">
      <alignment horizontal="left" wrapText="1"/>
    </xf>
    <xf numFmtId="0" fontId="21" fillId="0" borderId="12" xfId="0" applyFont="1" applyBorder="1" applyAlignment="1">
      <alignment horizontal="left" wrapText="1"/>
    </xf>
    <xf numFmtId="0" fontId="3" fillId="6" borderId="1" xfId="0" applyFont="1" applyFill="1" applyBorder="1" applyAlignment="1">
      <alignment horizontal="center" wrapText="1"/>
    </xf>
    <xf numFmtId="164" fontId="1" fillId="0" borderId="45" xfId="4" applyNumberFormat="1" applyFont="1" applyFill="1" applyBorder="1" applyAlignment="1">
      <alignment horizontal="right" wrapText="1"/>
    </xf>
    <xf numFmtId="3" fontId="1" fillId="0" borderId="47" xfId="0" applyNumberFormat="1" applyFont="1" applyBorder="1" applyAlignment="1" applyProtection="1">
      <alignment horizontal="right" wrapText="1"/>
      <protection locked="0"/>
    </xf>
    <xf numFmtId="3" fontId="0" fillId="0" borderId="47" xfId="0" applyNumberFormat="1" applyBorder="1" applyAlignment="1" applyProtection="1">
      <alignment horizontal="right" wrapText="1"/>
      <protection locked="0"/>
    </xf>
    <xf numFmtId="174" fontId="1" fillId="0" borderId="45" xfId="5" applyNumberFormat="1" applyFont="1" applyBorder="1" applyAlignment="1" applyProtection="1">
      <alignment wrapText="1"/>
      <protection locked="0"/>
    </xf>
    <xf numFmtId="174" fontId="0" fillId="0" borderId="45" xfId="5" applyNumberFormat="1" applyFont="1" applyBorder="1" applyAlignment="1" applyProtection="1">
      <alignment wrapText="1"/>
      <protection locked="0"/>
    </xf>
    <xf numFmtId="0" fontId="1" fillId="0" borderId="47"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1" fillId="0" borderId="45" xfId="0" applyFont="1" applyBorder="1" applyAlignment="1" applyProtection="1">
      <alignment horizontal="left"/>
      <protection locked="0"/>
    </xf>
    <xf numFmtId="0" fontId="0" fillId="0" borderId="45" xfId="0" applyBorder="1" applyAlignment="1" applyProtection="1">
      <alignment horizontal="left"/>
      <protection locked="0"/>
    </xf>
    <xf numFmtId="0" fontId="0" fillId="0" borderId="47" xfId="0" applyBorder="1" applyAlignment="1" applyProtection="1">
      <alignment horizontal="left"/>
      <protection locked="0"/>
    </xf>
    <xf numFmtId="0" fontId="3" fillId="6" borderId="1" xfId="0" applyFont="1" applyFill="1" applyBorder="1" applyAlignment="1">
      <alignment horizontal="center"/>
    </xf>
    <xf numFmtId="0" fontId="3" fillId="9" borderId="1" xfId="0" applyFont="1" applyFill="1" applyBorder="1" applyAlignment="1">
      <alignment horizontal="center" wrapText="1"/>
    </xf>
    <xf numFmtId="0" fontId="1" fillId="0" borderId="45" xfId="0" applyFont="1" applyBorder="1" applyAlignment="1" applyProtection="1">
      <alignment horizontal="center" wrapText="1"/>
      <protection locked="0"/>
    </xf>
    <xf numFmtId="0" fontId="8" fillId="6" borderId="1" xfId="0" applyFont="1" applyFill="1" applyBorder="1" applyAlignment="1">
      <alignment horizontal="center" wrapText="1"/>
    </xf>
    <xf numFmtId="0" fontId="1" fillId="0" borderId="47" xfId="0" applyFont="1" applyBorder="1" applyAlignment="1" applyProtection="1">
      <alignment horizontal="center" wrapText="1"/>
      <protection locked="0"/>
    </xf>
    <xf numFmtId="164" fontId="1" fillId="0" borderId="47" xfId="4" applyNumberFormat="1" applyFont="1" applyFill="1" applyBorder="1" applyAlignment="1">
      <alignment horizontal="right" wrapText="1"/>
    </xf>
    <xf numFmtId="174" fontId="1" fillId="0" borderId="47" xfId="5" applyNumberFormat="1" applyFont="1" applyBorder="1" applyAlignment="1" applyProtection="1">
      <alignment wrapText="1"/>
      <protection locked="0"/>
    </xf>
    <xf numFmtId="174" fontId="0" fillId="0" borderId="47" xfId="5" applyNumberFormat="1" applyFont="1" applyBorder="1" applyAlignment="1" applyProtection="1">
      <alignment wrapText="1"/>
      <protection locked="0"/>
    </xf>
    <xf numFmtId="164" fontId="1" fillId="0" borderId="47" xfId="4" applyNumberFormat="1" applyFont="1" applyFill="1" applyBorder="1" applyAlignment="1">
      <alignment horizontal="right" wrapText="1" indent="1"/>
    </xf>
    <xf numFmtId="164" fontId="3" fillId="0" borderId="47" xfId="4" applyNumberFormat="1" applyFont="1" applyFill="1" applyBorder="1" applyAlignment="1">
      <alignment horizontal="right" wrapText="1" indent="1"/>
    </xf>
    <xf numFmtId="14" fontId="1" fillId="0" borderId="9" xfId="0" applyNumberFormat="1" applyFont="1" applyBorder="1" applyAlignment="1">
      <alignment horizontal="center" wrapText="1"/>
    </xf>
    <xf numFmtId="0" fontId="0" fillId="0" borderId="9" xfId="0" applyBorder="1" applyAlignment="1">
      <alignment horizontal="center" wrapText="1"/>
    </xf>
    <xf numFmtId="0" fontId="1" fillId="0" borderId="9" xfId="0" applyFont="1" applyBorder="1" applyAlignment="1">
      <alignment horizontal="center" wrapText="1"/>
    </xf>
    <xf numFmtId="0" fontId="43" fillId="5" borderId="1" xfId="0" applyFont="1" applyFill="1" applyBorder="1" applyAlignment="1">
      <alignment horizontal="center" wrapText="1"/>
    </xf>
    <xf numFmtId="164" fontId="1" fillId="0" borderId="45" xfId="4" applyNumberFormat="1" applyFont="1" applyFill="1" applyBorder="1" applyAlignment="1">
      <alignment horizontal="right" wrapText="1" indent="1"/>
    </xf>
    <xf numFmtId="164" fontId="3" fillId="0" borderId="45" xfId="4" applyNumberFormat="1" applyFont="1" applyFill="1" applyBorder="1" applyAlignment="1">
      <alignment horizontal="right" wrapText="1" indent="1"/>
    </xf>
    <xf numFmtId="3" fontId="1" fillId="0" borderId="45" xfId="0" applyNumberFormat="1" applyFont="1" applyBorder="1" applyAlignment="1" applyProtection="1">
      <alignment horizontal="right" wrapText="1"/>
      <protection locked="0"/>
    </xf>
    <xf numFmtId="3" fontId="0" fillId="0" borderId="45" xfId="0" applyNumberFormat="1" applyBorder="1" applyAlignment="1" applyProtection="1">
      <alignment horizontal="right" wrapText="1"/>
      <protection locked="0"/>
    </xf>
    <xf numFmtId="0" fontId="1" fillId="23" borderId="45" xfId="0" applyFont="1" applyFill="1" applyBorder="1" applyAlignment="1" applyProtection="1">
      <alignment horizontal="center" wrapText="1"/>
      <protection locked="0"/>
    </xf>
    <xf numFmtId="0" fontId="0" fillId="0" borderId="9" xfId="0"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20" xfId="0" applyFont="1" applyBorder="1" applyAlignment="1" applyProtection="1">
      <alignment horizontal="center" wrapText="1"/>
      <protection locked="0"/>
    </xf>
    <xf numFmtId="3" fontId="1" fillId="0" borderId="20" xfId="0" applyNumberFormat="1" applyFont="1" applyBorder="1" applyAlignment="1" applyProtection="1">
      <alignment horizontal="right" wrapText="1"/>
      <protection locked="0"/>
    </xf>
    <xf numFmtId="3" fontId="0" fillId="0" borderId="20" xfId="0" applyNumberFormat="1" applyBorder="1" applyAlignment="1" applyProtection="1">
      <alignment horizontal="right" wrapText="1"/>
      <protection locked="0"/>
    </xf>
    <xf numFmtId="174" fontId="1" fillId="0" borderId="20" xfId="5" applyNumberFormat="1" applyFont="1" applyBorder="1" applyAlignment="1" applyProtection="1">
      <alignment wrapText="1"/>
      <protection locked="0"/>
    </xf>
    <xf numFmtId="174" fontId="0" fillId="0" borderId="20" xfId="5" applyNumberFormat="1" applyFont="1" applyBorder="1" applyAlignment="1" applyProtection="1">
      <alignment wrapText="1"/>
      <protection locked="0"/>
    </xf>
    <xf numFmtId="164" fontId="3" fillId="0" borderId="84" xfId="4" applyNumberFormat="1" applyFont="1" applyFill="1" applyBorder="1" applyAlignment="1">
      <alignment horizontal="right" wrapText="1" indent="1"/>
    </xf>
    <xf numFmtId="0" fontId="40" fillId="0" borderId="0" xfId="0" applyFont="1" applyAlignment="1">
      <alignment horizontal="center" wrapText="1"/>
    </xf>
    <xf numFmtId="164" fontId="3" fillId="0" borderId="0" xfId="0" applyNumberFormat="1" applyFont="1" applyAlignment="1">
      <alignment horizontal="right"/>
    </xf>
    <xf numFmtId="0" fontId="3" fillId="0" borderId="0" xfId="0" applyFont="1" applyAlignment="1">
      <alignment horizontal="right"/>
    </xf>
    <xf numFmtId="0" fontId="3" fillId="0" borderId="9" xfId="0" applyFont="1" applyBorder="1" applyAlignment="1">
      <alignment horizontal="center" wrapText="1"/>
    </xf>
    <xf numFmtId="3" fontId="3" fillId="0" borderId="9" xfId="0" applyNumberFormat="1" applyFont="1" applyBorder="1" applyAlignment="1">
      <alignment horizontal="right" wrapText="1"/>
    </xf>
    <xf numFmtId="174" fontId="3" fillId="0" borderId="9" xfId="5" applyNumberFormat="1" applyFont="1" applyBorder="1" applyAlignment="1">
      <alignment wrapText="1"/>
    </xf>
    <xf numFmtId="0" fontId="8" fillId="0" borderId="3" xfId="0" applyFont="1" applyBorder="1" applyAlignment="1">
      <alignment horizontal="left"/>
    </xf>
    <xf numFmtId="49" fontId="4" fillId="0" borderId="3" xfId="0" applyNumberFormat="1" applyFont="1" applyBorder="1" applyAlignment="1">
      <alignment horizontal="left"/>
    </xf>
    <xf numFmtId="0" fontId="0" fillId="0" borderId="9" xfId="0" applyBorder="1" applyAlignment="1" applyProtection="1">
      <alignment horizontal="center"/>
      <protection locked="0"/>
    </xf>
    <xf numFmtId="0" fontId="3" fillId="0" borderId="0" xfId="0" applyFont="1" applyAlignment="1">
      <alignment horizontal="left" wrapText="1"/>
    </xf>
    <xf numFmtId="170" fontId="8" fillId="6" borderId="12" xfId="0" applyNumberFormat="1" applyFont="1" applyFill="1" applyBorder="1" applyAlignment="1">
      <alignment horizontal="center"/>
    </xf>
    <xf numFmtId="44" fontId="8" fillId="0" borderId="135" xfId="1" applyFont="1" applyFill="1" applyBorder="1" applyAlignment="1" applyProtection="1">
      <alignment horizontal="center" vertical="center"/>
    </xf>
    <xf numFmtId="44" fontId="8" fillId="0" borderId="134" xfId="1" applyFont="1" applyFill="1" applyBorder="1" applyAlignment="1" applyProtection="1">
      <alignment horizontal="center" vertical="center"/>
    </xf>
    <xf numFmtId="44" fontId="8" fillId="0" borderId="136" xfId="1" applyFont="1" applyFill="1" applyBorder="1" applyAlignment="1" applyProtection="1">
      <alignment horizontal="center" vertical="center"/>
    </xf>
    <xf numFmtId="44" fontId="8" fillId="0" borderId="113" xfId="1" applyFont="1" applyFill="1" applyBorder="1" applyAlignment="1" applyProtection="1">
      <alignment horizontal="center" vertical="center"/>
    </xf>
    <xf numFmtId="44" fontId="8" fillId="0" borderId="112" xfId="1" applyFont="1" applyFill="1" applyBorder="1" applyAlignment="1" applyProtection="1">
      <alignment horizontal="center" vertical="center"/>
    </xf>
    <xf numFmtId="44" fontId="8" fillId="0" borderId="137" xfId="1" applyFont="1" applyFill="1" applyBorder="1" applyAlignment="1" applyProtection="1">
      <alignment horizontal="center" vertical="center"/>
    </xf>
    <xf numFmtId="44" fontId="8" fillId="0" borderId="141" xfId="1" applyFont="1" applyFill="1" applyBorder="1" applyAlignment="1" applyProtection="1">
      <alignment horizontal="center" vertical="center"/>
    </xf>
    <xf numFmtId="44" fontId="8" fillId="0" borderId="140" xfId="1" applyFont="1" applyFill="1" applyBorder="1" applyAlignment="1" applyProtection="1">
      <alignment horizontal="center" vertical="center"/>
    </xf>
    <xf numFmtId="44" fontId="8" fillId="0" borderId="142" xfId="1" applyFont="1" applyFill="1" applyBorder="1" applyAlignment="1" applyProtection="1">
      <alignment horizontal="center" vertical="center"/>
    </xf>
    <xf numFmtId="0" fontId="1" fillId="0" borderId="0" xfId="0" applyFont="1" applyAlignment="1">
      <alignment horizontal="right"/>
    </xf>
    <xf numFmtId="44" fontId="10" fillId="0" borderId="115" xfId="1" applyFont="1" applyFill="1" applyBorder="1" applyAlignment="1" applyProtection="1">
      <alignment horizontal="center" vertical="center"/>
    </xf>
    <xf numFmtId="44" fontId="10" fillId="0" borderId="57" xfId="1" applyFont="1" applyFill="1" applyBorder="1" applyAlignment="1" applyProtection="1">
      <alignment horizontal="center" vertical="center"/>
    </xf>
    <xf numFmtId="44" fontId="10" fillId="0" borderId="132" xfId="1" applyFont="1" applyFill="1" applyBorder="1" applyAlignment="1" applyProtection="1">
      <alignment horizontal="center" vertical="center"/>
    </xf>
    <xf numFmtId="44" fontId="10" fillId="0" borderId="133" xfId="1" applyFont="1" applyFill="1" applyBorder="1" applyAlignment="1" applyProtection="1">
      <alignment horizontal="center" vertical="center"/>
    </xf>
    <xf numFmtId="170" fontId="3" fillId="6" borderId="1" xfId="0" applyNumberFormat="1" applyFont="1" applyFill="1" applyBorder="1" applyAlignment="1">
      <alignment horizontal="center"/>
    </xf>
    <xf numFmtId="44" fontId="8" fillId="6" borderId="1" xfId="1" applyFont="1" applyFill="1" applyBorder="1" applyAlignment="1" applyProtection="1">
      <alignment horizontal="center"/>
    </xf>
    <xf numFmtId="44" fontId="10" fillId="0" borderId="138" xfId="1" applyFont="1" applyFill="1" applyBorder="1" applyAlignment="1" applyProtection="1">
      <alignment horizontal="center" vertical="center"/>
    </xf>
    <xf numFmtId="44" fontId="10" fillId="0" borderId="139" xfId="1" applyFont="1" applyFill="1" applyBorder="1" applyAlignment="1" applyProtection="1">
      <alignment horizontal="center" vertical="center"/>
    </xf>
    <xf numFmtId="170" fontId="9" fillId="0" borderId="19" xfId="0" applyNumberFormat="1" applyFont="1" applyBorder="1" applyAlignment="1">
      <alignment horizontal="center"/>
    </xf>
    <xf numFmtId="170" fontId="9" fillId="0" borderId="9" xfId="0" applyNumberFormat="1" applyFont="1" applyBorder="1" applyAlignment="1">
      <alignment horizontal="center"/>
    </xf>
    <xf numFmtId="170" fontId="9" fillId="0" borderId="10" xfId="0" applyNumberFormat="1" applyFont="1" applyBorder="1" applyAlignment="1">
      <alignment horizontal="center"/>
    </xf>
    <xf numFmtId="167" fontId="4" fillId="0" borderId="0" xfId="0" applyNumberFormat="1" applyFont="1" applyAlignment="1">
      <alignment horizontal="left"/>
    </xf>
    <xf numFmtId="44" fontId="10" fillId="0" borderId="134" xfId="1" applyFont="1" applyFill="1" applyBorder="1" applyAlignment="1" applyProtection="1">
      <alignment horizontal="center" vertical="center"/>
    </xf>
    <xf numFmtId="44" fontId="10" fillId="0" borderId="112" xfId="1" applyFont="1" applyFill="1" applyBorder="1" applyAlignment="1" applyProtection="1">
      <alignment horizontal="center" vertical="center"/>
    </xf>
    <xf numFmtId="170" fontId="8" fillId="6" borderId="18" xfId="0" applyNumberFormat="1" applyFont="1" applyFill="1" applyBorder="1" applyAlignment="1">
      <alignment horizontal="right" vertical="center"/>
    </xf>
    <xf numFmtId="170" fontId="8" fillId="6" borderId="0" xfId="0" applyNumberFormat="1" applyFont="1" applyFill="1" applyAlignment="1">
      <alignment horizontal="right" vertical="center"/>
    </xf>
    <xf numFmtId="44" fontId="10" fillId="0" borderId="140" xfId="1" applyFont="1" applyFill="1" applyBorder="1" applyAlignment="1" applyProtection="1">
      <alignment horizontal="center" vertical="center"/>
    </xf>
    <xf numFmtId="0" fontId="33" fillId="0" borderId="6" xfId="0" applyFont="1" applyBorder="1" applyAlignment="1">
      <alignment horizontal="left"/>
    </xf>
    <xf numFmtId="0" fontId="33" fillId="0" borderId="7" xfId="0" applyFont="1" applyBorder="1" applyAlignment="1">
      <alignment horizontal="left"/>
    </xf>
    <xf numFmtId="0" fontId="33" fillId="0" borderId="8" xfId="0" applyFont="1" applyBorder="1" applyAlignment="1">
      <alignment horizontal="left"/>
    </xf>
    <xf numFmtId="0" fontId="4" fillId="0" borderId="3" xfId="1" applyNumberFormat="1" applyFont="1" applyBorder="1" applyAlignment="1" applyProtection="1">
      <alignment horizontal="left"/>
    </xf>
    <xf numFmtId="167" fontId="34" fillId="8" borderId="3" xfId="1" applyNumberFormat="1" applyFont="1" applyFill="1" applyBorder="1" applyAlignment="1" applyProtection="1">
      <alignment horizontal="left" vertical="center"/>
    </xf>
    <xf numFmtId="170" fontId="34" fillId="8" borderId="3" xfId="0" applyNumberFormat="1" applyFont="1" applyFill="1" applyBorder="1" applyAlignment="1">
      <alignment horizontal="left" vertical="center"/>
    </xf>
    <xf numFmtId="176" fontId="0" fillId="0" borderId="9" xfId="0" applyNumberFormat="1" applyBorder="1" applyAlignment="1" applyProtection="1">
      <alignment horizontal="left"/>
      <protection locked="0"/>
    </xf>
    <xf numFmtId="0" fontId="3" fillId="6" borderId="0" xfId="0" applyFont="1" applyFill="1" applyAlignment="1">
      <alignment horizontal="left"/>
    </xf>
    <xf numFmtId="0" fontId="8" fillId="0" borderId="0" xfId="0" applyFont="1" applyAlignment="1">
      <alignment horizontal="right"/>
    </xf>
    <xf numFmtId="176" fontId="1" fillId="0" borderId="9" xfId="0" applyNumberFormat="1" applyFont="1" applyBorder="1" applyAlignment="1" applyProtection="1">
      <alignment horizontal="left"/>
      <protection locked="0"/>
    </xf>
    <xf numFmtId="14" fontId="3" fillId="0" borderId="3" xfId="0" applyNumberFormat="1" applyFont="1" applyBorder="1" applyAlignment="1">
      <alignment horizontal="left"/>
    </xf>
    <xf numFmtId="0" fontId="3" fillId="0" borderId="3" xfId="0" applyFont="1" applyBorder="1" applyAlignment="1">
      <alignment horizontal="left"/>
    </xf>
    <xf numFmtId="170" fontId="3" fillId="0" borderId="3" xfId="0" applyNumberFormat="1" applyFont="1" applyBorder="1" applyAlignment="1">
      <alignment horizontal="left"/>
    </xf>
    <xf numFmtId="0" fontId="38" fillId="0" borderId="3" xfId="0" applyFont="1" applyBorder="1" applyAlignment="1">
      <alignment horizontal="left"/>
    </xf>
    <xf numFmtId="0" fontId="43" fillId="8" borderId="3" xfId="0" applyFont="1" applyFill="1" applyBorder="1" applyAlignment="1">
      <alignment horizontal="left"/>
    </xf>
    <xf numFmtId="14" fontId="3" fillId="0" borderId="9"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0" fontId="0" fillId="0" borderId="9" xfId="0" applyBorder="1" applyAlignment="1">
      <alignment horizontal="left"/>
    </xf>
    <xf numFmtId="170" fontId="43" fillId="8" borderId="3" xfId="0" applyNumberFormat="1" applyFont="1" applyFill="1" applyBorder="1" applyAlignment="1">
      <alignment horizontal="left"/>
    </xf>
    <xf numFmtId="14" fontId="3" fillId="0" borderId="6" xfId="0" applyNumberFormat="1" applyFont="1" applyBorder="1" applyAlignment="1">
      <alignment horizontal="left"/>
    </xf>
    <xf numFmtId="0" fontId="3" fillId="0" borderId="8" xfId="0" applyFont="1" applyBorder="1" applyAlignment="1">
      <alignment horizontal="left"/>
    </xf>
    <xf numFmtId="0" fontId="6" fillId="0" borderId="0" xfId="0" applyFont="1" applyAlignment="1">
      <alignment horizontal="left" wrapText="1"/>
    </xf>
    <xf numFmtId="170" fontId="43" fillId="8" borderId="6" xfId="0" applyNumberFormat="1" applyFont="1" applyFill="1" applyBorder="1" applyAlignment="1">
      <alignment horizontal="left"/>
    </xf>
    <xf numFmtId="170" fontId="43" fillId="8" borderId="7" xfId="0" applyNumberFormat="1" applyFont="1" applyFill="1" applyBorder="1" applyAlignment="1">
      <alignment horizontal="left"/>
    </xf>
    <xf numFmtId="170" fontId="43" fillId="8" borderId="8" xfId="0" applyNumberFormat="1" applyFont="1" applyFill="1" applyBorder="1" applyAlignment="1">
      <alignment horizontal="left"/>
    </xf>
    <xf numFmtId="0" fontId="6" fillId="0" borderId="12" xfId="0" applyFont="1" applyBorder="1" applyAlignment="1">
      <alignment horizontal="left" wrapText="1"/>
    </xf>
    <xf numFmtId="0" fontId="10" fillId="0" borderId="12" xfId="0" applyFont="1" applyBorder="1" applyAlignment="1">
      <alignment horizontal="left" wrapText="1"/>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167" fontId="38" fillId="0" borderId="3" xfId="1" applyNumberFormat="1" applyFont="1" applyBorder="1" applyAlignment="1" applyProtection="1">
      <alignment horizontal="right"/>
    </xf>
    <xf numFmtId="167" fontId="3" fillId="0" borderId="3" xfId="1" applyNumberFormat="1" applyFont="1" applyBorder="1" applyAlignment="1" applyProtection="1">
      <alignment horizontal="right"/>
    </xf>
    <xf numFmtId="167" fontId="3" fillId="0" borderId="6" xfId="1" applyNumberFormat="1" applyFont="1" applyBorder="1" applyAlignment="1" applyProtection="1">
      <alignment horizontal="right"/>
    </xf>
    <xf numFmtId="167" fontId="3" fillId="0" borderId="7" xfId="1" applyNumberFormat="1" applyFont="1" applyBorder="1" applyAlignment="1" applyProtection="1">
      <alignment horizontal="right"/>
    </xf>
    <xf numFmtId="167" fontId="3" fillId="0" borderId="8" xfId="1" applyNumberFormat="1" applyFont="1" applyBorder="1" applyAlignment="1" applyProtection="1">
      <alignment horizontal="right"/>
    </xf>
    <xf numFmtId="0" fontId="3" fillId="22" borderId="6" xfId="0" applyFont="1" applyFill="1" applyBorder="1" applyAlignment="1">
      <alignment horizontal="right"/>
    </xf>
    <xf numFmtId="0" fontId="3" fillId="22" borderId="7" xfId="0" applyFont="1" applyFill="1" applyBorder="1" applyAlignment="1">
      <alignment horizontal="right"/>
    </xf>
    <xf numFmtId="0" fontId="3" fillId="22" borderId="8" xfId="0" applyFont="1" applyFill="1" applyBorder="1" applyAlignment="1">
      <alignment horizontal="right"/>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44" fontId="49" fillId="0" borderId="0" xfId="0" applyNumberFormat="1" applyFont="1" applyAlignment="1">
      <alignment horizontal="center"/>
    </xf>
    <xf numFmtId="0" fontId="49" fillId="0" borderId="0" xfId="0" applyFont="1" applyAlignment="1">
      <alignment horizontal="center"/>
    </xf>
    <xf numFmtId="0" fontId="0" fillId="0" borderId="10" xfId="0" applyBorder="1" applyAlignment="1">
      <alignment horizontal="center" wrapText="1"/>
    </xf>
    <xf numFmtId="0" fontId="0" fillId="0" borderId="0" xfId="0" applyAlignment="1">
      <alignment horizontal="right"/>
    </xf>
    <xf numFmtId="0" fontId="34" fillId="21" borderId="0" xfId="0" applyFont="1" applyFill="1" applyAlignment="1">
      <alignment horizontal="right"/>
    </xf>
    <xf numFmtId="43" fontId="0" fillId="0" borderId="9" xfId="5" applyFont="1" applyBorder="1" applyAlignment="1">
      <alignment horizontal="right"/>
    </xf>
    <xf numFmtId="43" fontId="0" fillId="0" borderId="7" xfId="5" applyFont="1" applyBorder="1" applyAlignment="1">
      <alignment horizontal="right"/>
    </xf>
    <xf numFmtId="0" fontId="0" fillId="0" borderId="2" xfId="0" applyBorder="1" applyAlignment="1">
      <alignment horizontal="right"/>
    </xf>
    <xf numFmtId="43" fontId="34" fillId="21" borderId="9" xfId="5" applyFont="1" applyFill="1" applyBorder="1" applyAlignment="1">
      <alignment horizontal="right"/>
    </xf>
    <xf numFmtId="0" fontId="1" fillId="0" borderId="3" xfId="0" applyFont="1" applyBorder="1" applyAlignment="1">
      <alignment horizontal="right"/>
    </xf>
    <xf numFmtId="0" fontId="0" fillId="0" borderId="3" xfId="0" applyBorder="1" applyAlignment="1">
      <alignment horizontal="right"/>
    </xf>
    <xf numFmtId="44" fontId="1" fillId="8" borderId="13" xfId="1" applyFont="1" applyFill="1" applyBorder="1" applyAlignment="1" applyProtection="1">
      <alignment horizontal="right"/>
    </xf>
    <xf numFmtId="44" fontId="1" fillId="8" borderId="0" xfId="1" applyFont="1" applyFill="1" applyBorder="1" applyAlignment="1" applyProtection="1">
      <alignment horizontal="right"/>
    </xf>
    <xf numFmtId="173" fontId="1" fillId="0" borderId="3" xfId="1" applyNumberFormat="1" applyFont="1" applyBorder="1" applyAlignment="1" applyProtection="1">
      <alignment horizontal="right"/>
      <protection locked="0"/>
    </xf>
    <xf numFmtId="173" fontId="0" fillId="0" borderId="3" xfId="1" applyNumberFormat="1" applyFont="1" applyBorder="1" applyAlignment="1" applyProtection="1">
      <alignment horizontal="right"/>
      <protection locked="0"/>
    </xf>
    <xf numFmtId="172" fontId="1" fillId="0" borderId="3" xfId="4" applyNumberFormat="1" applyFont="1" applyBorder="1" applyAlignment="1" applyProtection="1">
      <alignment horizontal="right"/>
      <protection locked="0"/>
    </xf>
    <xf numFmtId="43" fontId="1" fillId="0" borderId="3" xfId="5" applyFont="1" applyBorder="1" applyAlignment="1" applyProtection="1">
      <alignment horizontal="right"/>
      <protection locked="0"/>
    </xf>
    <xf numFmtId="0" fontId="43" fillId="8" borderId="27" xfId="0" applyFont="1" applyFill="1" applyBorder="1" applyAlignment="1">
      <alignment horizontal="right"/>
    </xf>
    <xf numFmtId="0" fontId="43" fillId="8" borderId="1" xfId="0" applyFont="1" applyFill="1" applyBorder="1" applyAlignment="1">
      <alignment horizontal="right"/>
    </xf>
    <xf numFmtId="43" fontId="3" fillId="0" borderId="71" xfId="5" applyFont="1" applyBorder="1" applyAlignment="1">
      <alignment horizontal="center"/>
    </xf>
    <xf numFmtId="43" fontId="3" fillId="0" borderId="25" xfId="5" applyFont="1" applyBorder="1" applyAlignment="1">
      <alignment horizontal="center"/>
    </xf>
    <xf numFmtId="43" fontId="3" fillId="0" borderId="94" xfId="5" applyFont="1" applyBorder="1" applyAlignment="1">
      <alignment horizontal="center"/>
    </xf>
    <xf numFmtId="43" fontId="35" fillId="0" borderId="17" xfId="5" applyFont="1" applyBorder="1" applyAlignment="1" applyProtection="1">
      <alignment horizontal="center"/>
      <protection locked="0"/>
    </xf>
    <xf numFmtId="0" fontId="35" fillId="0" borderId="0" xfId="0" applyFont="1" applyAlignment="1">
      <alignment horizontal="center" vertical="center"/>
    </xf>
    <xf numFmtId="0" fontId="3" fillId="6" borderId="0" xfId="0" applyFont="1" applyFill="1" applyAlignment="1">
      <alignment horizontal="right"/>
    </xf>
    <xf numFmtId="4" fontId="3" fillId="6" borderId="9" xfId="0" applyNumberFormat="1" applyFont="1" applyFill="1" applyBorder="1" applyAlignment="1">
      <alignment horizontal="right"/>
    </xf>
    <xf numFmtId="44" fontId="50" fillId="22" borderId="88" xfId="1" applyFont="1" applyFill="1" applyBorder="1" applyAlignment="1">
      <alignment horizontal="center"/>
    </xf>
    <xf numFmtId="44" fontId="50" fillId="22" borderId="90" xfId="1" applyFont="1" applyFill="1" applyBorder="1" applyAlignment="1">
      <alignment horizontal="center"/>
    </xf>
    <xf numFmtId="0" fontId="35" fillId="0" borderId="53" xfId="0" applyFont="1" applyBorder="1" applyAlignment="1" applyProtection="1">
      <alignment horizontal="left"/>
      <protection locked="0"/>
    </xf>
    <xf numFmtId="0" fontId="35" fillId="0" borderId="17" xfId="0" applyFont="1" applyBorder="1" applyAlignment="1" applyProtection="1">
      <alignment horizontal="left"/>
      <protection locked="0"/>
    </xf>
    <xf numFmtId="43" fontId="35" fillId="0" borderId="128" xfId="5" applyFont="1" applyBorder="1" applyAlignment="1" applyProtection="1">
      <alignment horizontal="center"/>
      <protection locked="0"/>
    </xf>
    <xf numFmtId="0" fontId="35" fillId="0" borderId="126" xfId="0" applyFont="1" applyBorder="1" applyAlignment="1" applyProtection="1">
      <alignment horizontal="left"/>
      <protection locked="0"/>
    </xf>
    <xf numFmtId="0" fontId="35" fillId="0" borderId="3" xfId="0" applyFont="1" applyBorder="1" applyAlignment="1" applyProtection="1">
      <alignment horizontal="left"/>
      <protection locked="0"/>
    </xf>
    <xf numFmtId="43" fontId="35" fillId="0" borderId="3" xfId="5" applyFont="1" applyBorder="1" applyAlignment="1" applyProtection="1">
      <alignment horizontal="center"/>
      <protection locked="0"/>
    </xf>
    <xf numFmtId="43" fontId="35" fillId="0" borderId="127" xfId="5" applyFont="1" applyBorder="1" applyAlignment="1" applyProtection="1">
      <alignment horizontal="center"/>
      <protection locked="0"/>
    </xf>
    <xf numFmtId="0" fontId="35" fillId="0" borderId="126" xfId="0" applyFont="1" applyBorder="1" applyAlignment="1">
      <alignment horizontal="left"/>
    </xf>
    <xf numFmtId="0" fontId="35" fillId="0" borderId="3" xfId="0" applyFont="1" applyBorder="1" applyAlignment="1">
      <alignment horizontal="left"/>
    </xf>
    <xf numFmtId="0" fontId="35" fillId="0" borderId="3" xfId="0" applyFont="1" applyBorder="1" applyAlignment="1" applyProtection="1">
      <alignment horizontal="right"/>
      <protection locked="0"/>
    </xf>
    <xf numFmtId="0" fontId="35" fillId="0" borderId="127" xfId="0" applyFont="1" applyBorder="1" applyAlignment="1" applyProtection="1">
      <alignment horizontal="right"/>
      <protection locked="0"/>
    </xf>
    <xf numFmtId="0" fontId="3" fillId="0" borderId="3" xfId="0" applyFont="1" applyBorder="1" applyAlignment="1">
      <alignment horizontal="left" vertical="center"/>
    </xf>
    <xf numFmtId="0" fontId="8" fillId="0" borderId="3" xfId="0" applyFont="1" applyBorder="1" applyAlignment="1">
      <alignment horizontal="left" vertical="center"/>
    </xf>
    <xf numFmtId="44" fontId="50" fillId="22" borderId="88" xfId="1" applyFont="1" applyFill="1" applyBorder="1" applyAlignment="1">
      <alignment horizontal="left" wrapText="1"/>
    </xf>
    <xf numFmtId="0" fontId="35" fillId="0" borderId="17" xfId="0" applyFont="1" applyBorder="1" applyAlignment="1" applyProtection="1">
      <alignment horizontal="right"/>
      <protection locked="0"/>
    </xf>
    <xf numFmtId="0" fontId="35" fillId="0" borderId="128" xfId="0" applyFont="1" applyBorder="1" applyAlignment="1" applyProtection="1">
      <alignment horizontal="right"/>
      <protection locked="0"/>
    </xf>
    <xf numFmtId="0" fontId="43" fillId="8" borderId="50" xfId="0" applyFont="1" applyFill="1" applyBorder="1" applyAlignment="1">
      <alignment horizontal="right"/>
    </xf>
    <xf numFmtId="0" fontId="43" fillId="8" borderId="22" xfId="0" applyFont="1" applyFill="1" applyBorder="1" applyAlignment="1">
      <alignment horizontal="right"/>
    </xf>
    <xf numFmtId="43" fontId="3" fillId="0" borderId="86" xfId="5" applyFont="1" applyBorder="1" applyAlignment="1">
      <alignment horizontal="center"/>
    </xf>
    <xf numFmtId="43" fontId="3" fillId="0" borderId="88" xfId="5" applyFont="1" applyBorder="1" applyAlignment="1">
      <alignment horizontal="center"/>
    </xf>
    <xf numFmtId="43" fontId="3" fillId="0" borderId="90" xfId="5" applyFont="1" applyBorder="1" applyAlignment="1">
      <alignment horizontal="center"/>
    </xf>
    <xf numFmtId="43" fontId="35" fillId="0" borderId="29" xfId="5" applyFont="1" applyBorder="1" applyAlignment="1" applyProtection="1">
      <alignment horizontal="center"/>
      <protection locked="0"/>
    </xf>
    <xf numFmtId="0" fontId="50" fillId="22" borderId="86" xfId="0" applyFont="1" applyFill="1" applyBorder="1" applyAlignment="1">
      <alignment horizontal="center"/>
    </xf>
    <xf numFmtId="0" fontId="50" fillId="22" borderId="88" xfId="0" applyFont="1" applyFill="1" applyBorder="1" applyAlignment="1">
      <alignment horizontal="center"/>
    </xf>
    <xf numFmtId="0" fontId="50" fillId="22" borderId="88" xfId="0" applyFont="1" applyFill="1" applyBorder="1" applyAlignment="1">
      <alignment horizontal="center" wrapText="1"/>
    </xf>
    <xf numFmtId="0" fontId="50" fillId="22" borderId="90" xfId="0" applyFont="1" applyFill="1" applyBorder="1" applyAlignment="1">
      <alignment horizontal="center" wrapText="1"/>
    </xf>
    <xf numFmtId="0" fontId="35" fillId="0" borderId="53" xfId="0" applyFont="1" applyBorder="1" applyAlignment="1" applyProtection="1">
      <alignment horizontal="center"/>
      <protection locked="0"/>
    </xf>
    <xf numFmtId="0" fontId="35" fillId="0" borderId="17" xfId="0" applyFont="1" applyBorder="1" applyAlignment="1" applyProtection="1">
      <alignment horizontal="center"/>
      <protection locked="0"/>
    </xf>
    <xf numFmtId="43" fontId="35" fillId="0" borderId="17" xfId="5" applyFont="1" applyBorder="1" applyAlignment="1" applyProtection="1">
      <alignment horizontal="right"/>
      <protection locked="0"/>
    </xf>
    <xf numFmtId="14" fontId="35" fillId="0" borderId="17" xfId="0" applyNumberFormat="1" applyFont="1" applyBorder="1" applyAlignment="1" applyProtection="1">
      <alignment horizontal="right"/>
      <protection locked="0"/>
    </xf>
    <xf numFmtId="0" fontId="50" fillId="22" borderId="86" xfId="0" applyFont="1" applyFill="1" applyBorder="1" applyAlignment="1">
      <alignment horizontal="center" wrapText="1"/>
    </xf>
    <xf numFmtId="9" fontId="50" fillId="22" borderId="88" xfId="4" applyFont="1" applyFill="1" applyBorder="1" applyAlignment="1">
      <alignment horizontal="center" wrapText="1"/>
    </xf>
    <xf numFmtId="10" fontId="35" fillId="0" borderId="17" xfId="4" applyNumberFormat="1" applyFont="1" applyBorder="1" applyAlignment="1" applyProtection="1">
      <alignment horizontal="right"/>
      <protection locked="0"/>
    </xf>
    <xf numFmtId="0" fontId="35" fillId="0" borderId="126" xfId="0" applyFont="1" applyBorder="1" applyAlignment="1" applyProtection="1">
      <alignment horizontal="center"/>
      <protection locked="0"/>
    </xf>
    <xf numFmtId="0" fontId="35" fillId="0" borderId="3" xfId="0" applyFont="1" applyBorder="1" applyAlignment="1" applyProtection="1">
      <alignment horizontal="center"/>
      <protection locked="0"/>
    </xf>
    <xf numFmtId="14" fontId="35" fillId="0" borderId="3" xfId="0" applyNumberFormat="1" applyFont="1" applyBorder="1" applyAlignment="1" applyProtection="1">
      <alignment horizontal="right"/>
      <protection locked="0"/>
    </xf>
    <xf numFmtId="43" fontId="35" fillId="0" borderId="3" xfId="5" applyFont="1" applyBorder="1" applyAlignment="1" applyProtection="1">
      <alignment horizontal="right"/>
      <protection locked="0"/>
    </xf>
    <xf numFmtId="10" fontId="35" fillId="0" borderId="3" xfId="4" applyNumberFormat="1" applyFont="1" applyBorder="1" applyAlignment="1" applyProtection="1">
      <alignment horizontal="right"/>
      <protection locked="0"/>
    </xf>
    <xf numFmtId="0" fontId="35" fillId="0" borderId="29" xfId="0" applyFont="1" applyBorder="1" applyAlignment="1" applyProtection="1">
      <alignment horizontal="right"/>
      <protection locked="0"/>
    </xf>
    <xf numFmtId="0" fontId="35" fillId="0" borderId="129" xfId="0" applyFont="1" applyBorder="1" applyAlignment="1" applyProtection="1">
      <alignment horizontal="right"/>
      <protection locked="0"/>
    </xf>
    <xf numFmtId="0" fontId="35" fillId="0" borderId="29" xfId="0" applyFont="1" applyBorder="1" applyAlignment="1" applyProtection="1">
      <alignment horizontal="left"/>
      <protection locked="0"/>
    </xf>
    <xf numFmtId="0" fontId="35" fillId="0" borderId="25" xfId="0" applyFont="1" applyBorder="1" applyAlignment="1" applyProtection="1">
      <alignment horizontal="right"/>
      <protection locked="0"/>
    </xf>
    <xf numFmtId="0" fontId="35" fillId="0" borderId="94" xfId="0" applyFont="1" applyBorder="1" applyAlignment="1" applyProtection="1">
      <alignment horizontal="right"/>
      <protection locked="0"/>
    </xf>
    <xf numFmtId="14" fontId="35" fillId="0" borderId="25" xfId="0" applyNumberFormat="1" applyFont="1" applyBorder="1" applyAlignment="1" applyProtection="1">
      <alignment horizontal="right"/>
      <protection locked="0"/>
    </xf>
    <xf numFmtId="43" fontId="35" fillId="0" borderId="25" xfId="5" applyFont="1" applyBorder="1" applyAlignment="1" applyProtection="1">
      <alignment horizontal="right"/>
      <protection locked="0"/>
    </xf>
    <xf numFmtId="10" fontId="35" fillId="0" borderId="25" xfId="4" applyNumberFormat="1" applyFont="1" applyBorder="1" applyAlignment="1" applyProtection="1">
      <alignment horizontal="right"/>
      <protection locked="0"/>
    </xf>
    <xf numFmtId="0" fontId="35" fillId="0" borderId="71" xfId="0" applyFont="1" applyBorder="1" applyAlignment="1" applyProtection="1">
      <alignment horizontal="left"/>
      <protection locked="0"/>
    </xf>
    <xf numFmtId="0" fontId="35" fillId="0" borderId="25" xfId="0" applyFont="1" applyBorder="1" applyAlignment="1" applyProtection="1">
      <alignment horizontal="left"/>
      <protection locked="0"/>
    </xf>
    <xf numFmtId="14" fontId="50" fillId="22" borderId="88" xfId="0" applyNumberFormat="1" applyFont="1" applyFill="1" applyBorder="1" applyAlignment="1">
      <alignment horizontal="center"/>
    </xf>
    <xf numFmtId="9" fontId="50" fillId="22" borderId="88" xfId="4" applyFont="1" applyFill="1" applyBorder="1" applyAlignment="1">
      <alignment horizontal="center"/>
    </xf>
    <xf numFmtId="0" fontId="50" fillId="22" borderId="88" xfId="0" applyFont="1" applyFill="1" applyBorder="1" applyAlignment="1">
      <alignment horizontal="left" wrapText="1"/>
    </xf>
    <xf numFmtId="0" fontId="50" fillId="22" borderId="90" xfId="0" applyFont="1" applyFill="1" applyBorder="1" applyAlignment="1">
      <alignment horizontal="left" wrapText="1"/>
    </xf>
    <xf numFmtId="0" fontId="35" fillId="0" borderId="54" xfId="0" applyFont="1" applyBorder="1" applyAlignment="1" applyProtection="1">
      <alignment horizontal="center"/>
      <protection locked="0"/>
    </xf>
    <xf numFmtId="0" fontId="35" fillId="0" borderId="29" xfId="0" applyFont="1" applyBorder="1" applyAlignment="1" applyProtection="1">
      <alignment horizontal="center"/>
      <protection locked="0"/>
    </xf>
    <xf numFmtId="14" fontId="35" fillId="0" borderId="29" xfId="0" applyNumberFormat="1" applyFont="1" applyBorder="1" applyAlignment="1" applyProtection="1">
      <alignment horizontal="right"/>
      <protection locked="0"/>
    </xf>
    <xf numFmtId="43" fontId="35" fillId="0" borderId="29" xfId="5" applyFont="1" applyBorder="1" applyAlignment="1" applyProtection="1">
      <alignment horizontal="right"/>
      <protection locked="0"/>
    </xf>
    <xf numFmtId="10" fontId="35" fillId="0" borderId="29" xfId="4" applyNumberFormat="1" applyFont="1" applyBorder="1" applyAlignment="1" applyProtection="1">
      <alignment horizontal="right"/>
      <protection locked="0"/>
    </xf>
    <xf numFmtId="0" fontId="8" fillId="22" borderId="88" xfId="0" applyFont="1" applyFill="1" applyBorder="1" applyAlignment="1">
      <alignment horizontal="center" wrapText="1"/>
    </xf>
    <xf numFmtId="0" fontId="35" fillId="0" borderId="54" xfId="0" applyFont="1" applyBorder="1" applyAlignment="1" applyProtection="1">
      <alignment horizontal="left"/>
      <protection locked="0"/>
    </xf>
    <xf numFmtId="0" fontId="50" fillId="22" borderId="90" xfId="0" applyFont="1" applyFill="1" applyBorder="1" applyAlignment="1">
      <alignment horizontal="center"/>
    </xf>
    <xf numFmtId="0" fontId="35" fillId="0" borderId="128" xfId="0" applyFont="1" applyBorder="1" applyAlignment="1" applyProtection="1">
      <alignment horizontal="left"/>
      <protection locked="0"/>
    </xf>
    <xf numFmtId="0" fontId="35" fillId="0" borderId="127" xfId="0" applyFont="1" applyBorder="1" applyAlignment="1" applyProtection="1">
      <alignment horizontal="left"/>
      <protection locked="0"/>
    </xf>
    <xf numFmtId="0" fontId="35" fillId="0" borderId="129" xfId="0" applyFont="1" applyBorder="1" applyAlignment="1" applyProtection="1">
      <alignment horizontal="left"/>
      <protection locked="0"/>
    </xf>
    <xf numFmtId="9" fontId="0" fillId="0" borderId="0" xfId="4" applyFont="1" applyAlignment="1">
      <alignment horizontal="center"/>
    </xf>
    <xf numFmtId="0" fontId="0" fillId="0" borderId="0" xfId="0" applyAlignment="1">
      <alignment horizontal="center"/>
    </xf>
    <xf numFmtId="44" fontId="50" fillId="22" borderId="88" xfId="1" applyFont="1" applyFill="1" applyBorder="1" applyAlignment="1">
      <alignment horizontal="center" wrapText="1"/>
    </xf>
    <xf numFmtId="9" fontId="35" fillId="0" borderId="29" xfId="4" applyFont="1" applyBorder="1" applyAlignment="1" applyProtection="1">
      <alignment horizontal="right"/>
      <protection locked="0"/>
    </xf>
    <xf numFmtId="9" fontId="35" fillId="0" borderId="129" xfId="4" applyFont="1" applyBorder="1" applyAlignment="1" applyProtection="1">
      <alignment horizontal="right"/>
      <protection locked="0"/>
    </xf>
    <xf numFmtId="14" fontId="50" fillId="22" borderId="88" xfId="0" applyNumberFormat="1" applyFont="1" applyFill="1" applyBorder="1" applyAlignment="1">
      <alignment horizontal="center" wrapText="1"/>
    </xf>
    <xf numFmtId="9" fontId="50" fillId="22" borderId="90" xfId="4" applyFont="1" applyFill="1" applyBorder="1" applyAlignment="1">
      <alignment horizontal="center" wrapText="1"/>
    </xf>
    <xf numFmtId="0" fontId="1" fillId="0" borderId="3" xfId="0" applyFont="1" applyBorder="1" applyAlignment="1" applyProtection="1">
      <alignment horizontal="right"/>
      <protection locked="0"/>
    </xf>
    <xf numFmtId="0" fontId="0" fillId="0" borderId="3" xfId="0" applyBorder="1" applyAlignment="1" applyProtection="1">
      <alignment horizontal="right"/>
      <protection locked="0"/>
    </xf>
    <xf numFmtId="0" fontId="3" fillId="22" borderId="3" xfId="0" applyFont="1" applyFill="1" applyBorder="1" applyAlignment="1">
      <alignment horizontal="center" wrapText="1"/>
    </xf>
    <xf numFmtId="0" fontId="43" fillId="5" borderId="7" xfId="0" applyFont="1" applyFill="1" applyBorder="1" applyAlignment="1">
      <alignment horizontal="left"/>
    </xf>
    <xf numFmtId="0" fontId="49" fillId="5" borderId="7" xfId="0" applyFont="1" applyFill="1" applyBorder="1" applyAlignment="1">
      <alignment horizontal="center"/>
    </xf>
    <xf numFmtId="0" fontId="49" fillId="5" borderId="8" xfId="0" applyFont="1" applyFill="1" applyBorder="1" applyAlignment="1">
      <alignment horizontal="center"/>
    </xf>
    <xf numFmtId="44" fontId="1" fillId="0" borderId="3" xfId="1" applyFont="1" applyFill="1" applyBorder="1" applyAlignment="1" applyProtection="1">
      <alignment horizontal="right"/>
      <protection locked="0"/>
    </xf>
    <xf numFmtId="0" fontId="43" fillId="5" borderId="6" xfId="0" applyFont="1" applyFill="1" applyBorder="1" applyAlignment="1">
      <alignment horizontal="left"/>
    </xf>
    <xf numFmtId="44" fontId="49" fillId="5" borderId="7" xfId="1" applyFont="1" applyFill="1" applyBorder="1" applyAlignment="1">
      <alignment horizontal="right"/>
    </xf>
    <xf numFmtId="173" fontId="49" fillId="5" borderId="7" xfId="1" applyNumberFormat="1" applyFont="1" applyFill="1" applyBorder="1" applyAlignment="1">
      <alignment horizontal="right"/>
    </xf>
    <xf numFmtId="172" fontId="49" fillId="5" borderId="7" xfId="4" applyNumberFormat="1" applyFont="1" applyFill="1" applyBorder="1" applyAlignment="1">
      <alignment horizontal="right"/>
    </xf>
    <xf numFmtId="0" fontId="49" fillId="5" borderId="7" xfId="0" applyFont="1" applyFill="1" applyBorder="1" applyAlignment="1">
      <alignment horizontal="right"/>
    </xf>
    <xf numFmtId="0" fontId="49" fillId="5" borderId="8" xfId="0" applyFont="1" applyFill="1" applyBorder="1" applyAlignment="1">
      <alignment horizontal="right"/>
    </xf>
    <xf numFmtId="173" fontId="1" fillId="8" borderId="2" xfId="1" applyNumberFormat="1" applyFont="1" applyFill="1" applyBorder="1" applyAlignment="1" applyProtection="1">
      <alignment horizontal="right"/>
    </xf>
    <xf numFmtId="173" fontId="0" fillId="8" borderId="2" xfId="1" applyNumberFormat="1" applyFont="1" applyFill="1" applyBorder="1" applyAlignment="1" applyProtection="1">
      <alignment horizontal="right"/>
    </xf>
    <xf numFmtId="173" fontId="0" fillId="8" borderId="5" xfId="1" applyNumberFormat="1" applyFont="1" applyFill="1" applyBorder="1" applyAlignment="1" applyProtection="1">
      <alignment horizontal="right"/>
    </xf>
    <xf numFmtId="44" fontId="1" fillId="0" borderId="3" xfId="1" applyFont="1" applyBorder="1" applyAlignment="1" applyProtection="1">
      <alignment horizontal="right"/>
      <protection locked="0"/>
    </xf>
    <xf numFmtId="172" fontId="3" fillId="22" borderId="3" xfId="4" applyNumberFormat="1" applyFont="1" applyFill="1" applyBorder="1" applyAlignment="1">
      <alignment horizontal="center" wrapText="1"/>
    </xf>
    <xf numFmtId="43" fontId="1" fillId="0" borderId="3" xfId="5" applyFont="1" applyBorder="1" applyAlignment="1" applyProtection="1">
      <alignment horizontal="right"/>
    </xf>
    <xf numFmtId="44" fontId="49" fillId="5" borderId="8" xfId="1" applyFont="1" applyFill="1" applyBorder="1" applyAlignment="1">
      <alignment horizontal="right"/>
    </xf>
    <xf numFmtId="44" fontId="1" fillId="8" borderId="6" xfId="1" applyFont="1" applyFill="1" applyBorder="1" applyAlignment="1" applyProtection="1">
      <alignment horizontal="right"/>
    </xf>
    <xf numFmtId="44" fontId="1" fillId="8" borderId="7" xfId="1" applyFont="1" applyFill="1" applyBorder="1" applyAlignment="1" applyProtection="1">
      <alignment horizontal="right"/>
    </xf>
    <xf numFmtId="173" fontId="1" fillId="8" borderId="7" xfId="1" applyNumberFormat="1" applyFont="1" applyFill="1" applyBorder="1" applyAlignment="1" applyProtection="1">
      <alignment horizontal="right"/>
    </xf>
    <xf numFmtId="173" fontId="1" fillId="8" borderId="8" xfId="1" applyNumberFormat="1" applyFont="1" applyFill="1" applyBorder="1" applyAlignment="1" applyProtection="1">
      <alignment horizontal="right"/>
    </xf>
    <xf numFmtId="0" fontId="1" fillId="0" borderId="0" xfId="0" applyFont="1" applyAlignment="1">
      <alignment horizontal="center" wrapText="1"/>
    </xf>
    <xf numFmtId="0" fontId="0" fillId="0" borderId="0" xfId="0" applyAlignment="1">
      <alignment horizontal="center" wrapText="1"/>
    </xf>
    <xf numFmtId="44" fontId="3" fillId="22" borderId="3" xfId="1" applyFont="1" applyFill="1" applyBorder="1" applyAlignment="1">
      <alignment horizontal="center" wrapText="1"/>
    </xf>
    <xf numFmtId="14" fontId="3" fillId="0" borderId="3" xfId="0" applyNumberFormat="1" applyFont="1" applyBorder="1" applyAlignment="1">
      <alignment horizontal="left" vertical="center"/>
    </xf>
    <xf numFmtId="0" fontId="43" fillId="8" borderId="3" xfId="0" applyFont="1" applyFill="1" applyBorder="1" applyAlignment="1">
      <alignment horizontal="left" vertical="center"/>
    </xf>
    <xf numFmtId="0" fontId="51" fillId="8" borderId="3" xfId="0" applyFont="1" applyFill="1" applyBorder="1" applyAlignment="1">
      <alignment horizontal="left" vertical="center"/>
    </xf>
    <xf numFmtId="0" fontId="49" fillId="0" borderId="13" xfId="0" applyFont="1" applyBorder="1" applyAlignment="1">
      <alignment horizontal="center"/>
    </xf>
    <xf numFmtId="0" fontId="34" fillId="21" borderId="52" xfId="0" applyFont="1" applyFill="1" applyBorder="1" applyAlignment="1">
      <alignment horizontal="center" vertical="center" wrapText="1"/>
    </xf>
    <xf numFmtId="0" fontId="51" fillId="21" borderId="12"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34" fillId="21" borderId="73" xfId="0" applyFont="1" applyFill="1" applyBorder="1" applyAlignment="1">
      <alignment horizontal="center" vertical="center" wrapText="1"/>
    </xf>
    <xf numFmtId="0" fontId="34" fillId="21" borderId="18" xfId="0" applyFont="1" applyFill="1" applyBorder="1" applyAlignment="1">
      <alignment horizontal="center" vertical="center" wrapText="1"/>
    </xf>
    <xf numFmtId="0" fontId="51" fillId="21" borderId="0" xfId="0" applyFont="1" applyFill="1" applyAlignment="1">
      <alignment horizontal="center" vertical="center" wrapText="1"/>
    </xf>
    <xf numFmtId="0" fontId="34" fillId="21" borderId="0" xfId="0" applyFont="1" applyFill="1" applyAlignment="1">
      <alignment horizontal="center" vertical="center" wrapText="1"/>
    </xf>
    <xf numFmtId="0" fontId="34" fillId="21" borderId="75" xfId="0" applyFont="1" applyFill="1" applyBorder="1" applyAlignment="1">
      <alignment horizontal="center" vertical="center" wrapText="1"/>
    </xf>
    <xf numFmtId="0" fontId="34" fillId="21" borderId="27"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21" borderId="76" xfId="0" applyFont="1" applyFill="1" applyBorder="1" applyAlignment="1">
      <alignment horizontal="center" vertical="center" wrapText="1"/>
    </xf>
    <xf numFmtId="44" fontId="6" fillId="0" borderId="9" xfId="1" applyFont="1" applyFill="1" applyBorder="1" applyAlignment="1" applyProtection="1">
      <alignment horizontal="right"/>
    </xf>
    <xf numFmtId="0" fontId="17" fillId="0" borderId="0" xfId="0" applyFont="1" applyAlignment="1">
      <alignment horizontal="left"/>
    </xf>
    <xf numFmtId="0" fontId="6" fillId="0" borderId="18" xfId="0" applyFont="1" applyBorder="1" applyAlignment="1">
      <alignment horizontal="right" vertical="center"/>
    </xf>
    <xf numFmtId="0" fontId="6" fillId="0" borderId="0" xfId="0" applyFont="1" applyAlignment="1">
      <alignment horizontal="right" vertical="center"/>
    </xf>
    <xf numFmtId="172" fontId="6" fillId="0" borderId="9" xfId="4" applyNumberFormat="1" applyFont="1" applyBorder="1" applyAlignment="1" applyProtection="1"/>
    <xf numFmtId="44" fontId="6" fillId="0" borderId="9" xfId="1" applyFont="1" applyBorder="1" applyAlignment="1" applyProtection="1">
      <alignment horizontal="right"/>
    </xf>
    <xf numFmtId="44" fontId="6" fillId="0" borderId="9" xfId="1" applyFont="1" applyBorder="1" applyAlignment="1" applyProtection="1"/>
    <xf numFmtId="0" fontId="6" fillId="0" borderId="1" xfId="0" applyFont="1" applyBorder="1" applyAlignment="1">
      <alignment horizontal="left"/>
    </xf>
    <xf numFmtId="44" fontId="6" fillId="0" borderId="1" xfId="1" applyFont="1" applyBorder="1" applyAlignment="1" applyProtection="1">
      <alignment horizontal="right"/>
    </xf>
    <xf numFmtId="44" fontId="6" fillId="0" borderId="9" xfId="1" applyFont="1" applyBorder="1" applyAlignment="1" applyProtection="1">
      <alignment horizontal="right"/>
      <protection locked="0"/>
    </xf>
    <xf numFmtId="44" fontId="6" fillId="0" borderId="9" xfId="1" applyFont="1" applyFill="1" applyBorder="1" applyAlignment="1" applyProtection="1"/>
    <xf numFmtId="0" fontId="3" fillId="22" borderId="18" xfId="0" applyFont="1" applyFill="1" applyBorder="1" applyAlignment="1">
      <alignment horizontal="right" vertical="center"/>
    </xf>
    <xf numFmtId="0" fontId="3" fillId="22" borderId="0" xfId="0" applyFont="1" applyFill="1" applyAlignment="1">
      <alignment horizontal="right" vertical="center"/>
    </xf>
    <xf numFmtId="0" fontId="3" fillId="22" borderId="9" xfId="1" applyNumberFormat="1" applyFont="1" applyFill="1" applyBorder="1" applyAlignment="1" applyProtection="1"/>
    <xf numFmtId="173" fontId="3" fillId="22" borderId="9" xfId="1" applyNumberFormat="1" applyFont="1" applyFill="1" applyBorder="1" applyAlignment="1" applyProtection="1"/>
    <xf numFmtId="10" fontId="6" fillId="0" borderId="9" xfId="4" applyNumberFormat="1" applyFont="1" applyBorder="1" applyAlignment="1" applyProtection="1">
      <alignment horizontal="right"/>
    </xf>
    <xf numFmtId="44" fontId="3" fillId="0" borderId="0" xfId="0" applyNumberFormat="1" applyFont="1"/>
    <xf numFmtId="0" fontId="3" fillId="0" borderId="0" xfId="0" applyFont="1"/>
    <xf numFmtId="14" fontId="6" fillId="0" borderId="9" xfId="0" applyNumberFormat="1" applyFont="1" applyBorder="1" applyAlignment="1">
      <alignment horizontal="right"/>
    </xf>
    <xf numFmtId="0" fontId="6" fillId="0" borderId="9" xfId="0" applyFont="1" applyBorder="1" applyAlignment="1">
      <alignment horizontal="right"/>
    </xf>
    <xf numFmtId="9" fontId="48" fillId="22" borderId="3" xfId="0" applyNumberFormat="1" applyFont="1" applyFill="1" applyBorder="1" applyAlignment="1">
      <alignment horizontal="center"/>
    </xf>
    <xf numFmtId="0" fontId="48" fillId="22" borderId="3" xfId="0" applyFont="1" applyFill="1" applyBorder="1" applyAlignment="1">
      <alignment horizontal="center"/>
    </xf>
    <xf numFmtId="0" fontId="6" fillId="0" borderId="0" xfId="0" applyFont="1" applyAlignment="1">
      <alignment horizontal="right" wrapText="1"/>
    </xf>
    <xf numFmtId="44" fontId="6" fillId="0" borderId="9" xfId="1" applyFont="1" applyBorder="1" applyAlignment="1" applyProtection="1">
      <alignment horizontal="center"/>
    </xf>
    <xf numFmtId="44" fontId="6" fillId="0" borderId="9" xfId="0" applyNumberFormat="1" applyFont="1" applyBorder="1"/>
    <xf numFmtId="10" fontId="6" fillId="0" borderId="26" xfId="0" applyNumberFormat="1" applyFont="1" applyBorder="1" applyAlignment="1">
      <alignment horizontal="right"/>
    </xf>
    <xf numFmtId="0" fontId="6" fillId="0" borderId="1" xfId="0" applyFont="1" applyBorder="1" applyAlignment="1">
      <alignment horizontal="right"/>
    </xf>
    <xf numFmtId="0" fontId="6" fillId="0" borderId="28" xfId="0" applyFont="1" applyBorder="1" applyAlignment="1">
      <alignment horizontal="right"/>
    </xf>
    <xf numFmtId="173" fontId="3" fillId="22" borderId="9" xfId="0" applyNumberFormat="1" applyFont="1" applyFill="1" applyBorder="1"/>
    <xf numFmtId="0" fontId="3" fillId="0" borderId="12" xfId="0" applyFont="1" applyBorder="1" applyAlignment="1">
      <alignment horizontal="left" wrapText="1"/>
    </xf>
    <xf numFmtId="44" fontId="6" fillId="0" borderId="12" xfId="1" applyFont="1" applyBorder="1" applyAlignment="1" applyProtection="1">
      <alignment horizontal="center"/>
    </xf>
    <xf numFmtId="44" fontId="6" fillId="0" borderId="0" xfId="1" applyFont="1" applyBorder="1" applyAlignment="1" applyProtection="1">
      <alignment horizontal="center"/>
    </xf>
    <xf numFmtId="0" fontId="6" fillId="0" borderId="18" xfId="0" applyFont="1" applyBorder="1" applyAlignment="1">
      <alignment horizontal="right" wrapText="1"/>
    </xf>
    <xf numFmtId="0" fontId="3" fillId="0" borderId="52" xfId="0" applyFont="1" applyBorder="1" applyAlignment="1">
      <alignment horizontal="left"/>
    </xf>
    <xf numFmtId="0" fontId="3" fillId="0" borderId="12" xfId="0" applyFont="1" applyBorder="1" applyAlignment="1">
      <alignment horizontal="left"/>
    </xf>
    <xf numFmtId="0" fontId="6" fillId="0" borderId="18" xfId="0" applyFont="1" applyBorder="1" applyAlignment="1">
      <alignment horizontal="right"/>
    </xf>
    <xf numFmtId="0" fontId="6" fillId="0" borderId="0" xfId="0" applyFont="1" applyAlignment="1">
      <alignment horizontal="right"/>
    </xf>
    <xf numFmtId="173" fontId="6" fillId="0" borderId="9" xfId="0" applyNumberFormat="1" applyFont="1" applyBorder="1" applyAlignment="1">
      <alignment horizontal="center"/>
    </xf>
    <xf numFmtId="0" fontId="6" fillId="0" borderId="9" xfId="0" applyFont="1" applyBorder="1" applyAlignment="1">
      <alignment horizontal="center"/>
    </xf>
    <xf numFmtId="0" fontId="3" fillId="22" borderId="0" xfId="0" applyFont="1" applyFill="1" applyAlignment="1">
      <alignment horizontal="left" wrapText="1"/>
    </xf>
    <xf numFmtId="44" fontId="3" fillId="22" borderId="9" xfId="1" applyFont="1" applyFill="1" applyBorder="1" applyAlignment="1" applyProtection="1">
      <alignment horizontal="center"/>
    </xf>
    <xf numFmtId="44" fontId="6" fillId="0" borderId="9" xfId="1" applyFont="1" applyFill="1" applyBorder="1" applyAlignment="1" applyProtection="1">
      <alignment horizontal="center"/>
    </xf>
    <xf numFmtId="44" fontId="3" fillId="22" borderId="9" xfId="0" applyNumberFormat="1" applyFont="1" applyFill="1" applyBorder="1" applyAlignment="1">
      <alignment horizontal="center"/>
    </xf>
    <xf numFmtId="0" fontId="3" fillId="0" borderId="18" xfId="0" applyFont="1" applyBorder="1" applyAlignment="1">
      <alignment horizontal="left" wrapText="1"/>
    </xf>
    <xf numFmtId="44" fontId="6" fillId="0" borderId="0" xfId="1" applyFont="1" applyFill="1" applyBorder="1" applyAlignment="1" applyProtection="1">
      <alignment horizontal="center"/>
    </xf>
    <xf numFmtId="44" fontId="3" fillId="0" borderId="9" xfId="1" applyFont="1" applyBorder="1" applyAlignment="1" applyProtection="1">
      <alignment horizontal="center"/>
    </xf>
    <xf numFmtId="0" fontId="43" fillId="21" borderId="22" xfId="0" applyFont="1" applyFill="1" applyBorder="1" applyAlignment="1">
      <alignment horizontal="left" wrapText="1"/>
    </xf>
    <xf numFmtId="44" fontId="43" fillId="21" borderId="22" xfId="1" applyFont="1" applyFill="1" applyBorder="1" applyAlignment="1" applyProtection="1">
      <alignment horizontal="center"/>
    </xf>
    <xf numFmtId="0" fontId="46" fillId="10" borderId="9" xfId="0" applyFont="1" applyFill="1" applyBorder="1"/>
    <xf numFmtId="0" fontId="46" fillId="10" borderId="65" xfId="0" applyFont="1" applyFill="1" applyBorder="1"/>
    <xf numFmtId="0" fontId="0" fillId="10" borderId="0" xfId="0" applyFill="1" applyAlignment="1">
      <alignment horizontal="right"/>
    </xf>
    <xf numFmtId="10" fontId="0" fillId="10" borderId="9" xfId="0" applyNumberFormat="1" applyFill="1" applyBorder="1" applyAlignment="1">
      <alignment horizontal="center"/>
    </xf>
    <xf numFmtId="0" fontId="0" fillId="13" borderId="124" xfId="0" applyFill="1" applyBorder="1" applyAlignment="1">
      <alignment horizontal="right"/>
    </xf>
    <xf numFmtId="0" fontId="0" fillId="13" borderId="7" xfId="0" applyFill="1" applyBorder="1" applyAlignment="1">
      <alignment horizontal="right"/>
    </xf>
    <xf numFmtId="0" fontId="0" fillId="0" borderId="18" xfId="0" applyBorder="1" applyAlignment="1">
      <alignment horizontal="right"/>
    </xf>
    <xf numFmtId="0" fontId="45" fillId="10" borderId="0" xfId="0" applyFont="1" applyFill="1" applyAlignment="1">
      <alignment horizontal="right"/>
    </xf>
    <xf numFmtId="0" fontId="0" fillId="0" borderId="19" xfId="0" applyBorder="1" applyAlignment="1">
      <alignment horizontal="right"/>
    </xf>
    <xf numFmtId="0" fontId="0" fillId="0" borderId="9" xfId="0" applyBorder="1" applyAlignment="1">
      <alignment horizontal="right"/>
    </xf>
    <xf numFmtId="0" fontId="0" fillId="10" borderId="1" xfId="0" applyFill="1" applyBorder="1" applyAlignment="1">
      <alignment horizontal="right"/>
    </xf>
    <xf numFmtId="0" fontId="46" fillId="11" borderId="123" xfId="0" applyFont="1" applyFill="1" applyBorder="1" applyAlignment="1">
      <alignment horizontal="center" wrapText="1"/>
    </xf>
    <xf numFmtId="0" fontId="46" fillId="11" borderId="23" xfId="0" applyFont="1" applyFill="1" applyBorder="1" applyAlignment="1">
      <alignment horizontal="center" wrapText="1"/>
    </xf>
    <xf numFmtId="0" fontId="46" fillId="11" borderId="114" xfId="0" applyFont="1" applyFill="1" applyBorder="1" applyAlignment="1">
      <alignment horizontal="center" wrapText="1"/>
    </xf>
    <xf numFmtId="0" fontId="0" fillId="13" borderId="19" xfId="0" applyFill="1" applyBorder="1" applyAlignment="1">
      <alignment horizontal="right"/>
    </xf>
    <xf numFmtId="0" fontId="0" fillId="13" borderId="9" xfId="0" applyFill="1" applyBorder="1" applyAlignment="1">
      <alignment horizontal="right"/>
    </xf>
    <xf numFmtId="0" fontId="0" fillId="0" borderId="11" xfId="0" applyBorder="1" applyAlignment="1">
      <alignment horizontal="right"/>
    </xf>
    <xf numFmtId="0" fontId="46" fillId="16" borderId="123" xfId="0" applyFont="1" applyFill="1" applyBorder="1" applyAlignment="1">
      <alignment horizontal="center"/>
    </xf>
    <xf numFmtId="0" fontId="46" fillId="16" borderId="23" xfId="0" applyFont="1" applyFill="1" applyBorder="1" applyAlignment="1">
      <alignment horizontal="center"/>
    </xf>
    <xf numFmtId="0" fontId="46" fillId="16" borderId="114" xfId="0" applyFont="1" applyFill="1" applyBorder="1" applyAlignment="1">
      <alignment horizontal="center"/>
    </xf>
    <xf numFmtId="0" fontId="0" fillId="17" borderId="18" xfId="0" applyFill="1" applyBorder="1" applyAlignment="1">
      <alignment horizontal="right"/>
    </xf>
    <xf numFmtId="0" fontId="0" fillId="17" borderId="0" xfId="0" applyFill="1" applyAlignment="1">
      <alignment horizontal="right"/>
    </xf>
    <xf numFmtId="0" fontId="0" fillId="0" borderId="13" xfId="0" applyBorder="1" applyAlignment="1">
      <alignment horizontal="right"/>
    </xf>
    <xf numFmtId="0" fontId="0" fillId="0" borderId="18" xfId="0" applyBorder="1" applyAlignment="1">
      <alignment horizontal="left"/>
    </xf>
    <xf numFmtId="0" fontId="0" fillId="0" borderId="0" xfId="0" applyAlignment="1">
      <alignment horizontal="left"/>
    </xf>
    <xf numFmtId="0" fontId="44" fillId="14" borderId="27" xfId="0" applyFont="1" applyFill="1" applyBorder="1" applyAlignment="1">
      <alignment horizontal="right"/>
    </xf>
    <xf numFmtId="0" fontId="44" fillId="14" borderId="1" xfId="0" applyFont="1" applyFill="1" applyBorder="1" applyAlignment="1">
      <alignment horizontal="right"/>
    </xf>
    <xf numFmtId="0" fontId="0" fillId="19" borderId="19" xfId="0" applyFill="1" applyBorder="1" applyAlignment="1">
      <alignment horizontal="right"/>
    </xf>
    <xf numFmtId="0" fontId="0" fillId="19" borderId="9" xfId="0" applyFill="1" applyBorder="1" applyAlignment="1">
      <alignment horizontal="right"/>
    </xf>
    <xf numFmtId="0" fontId="44" fillId="15" borderId="124" xfId="0" applyFont="1" applyFill="1" applyBorder="1" applyAlignment="1">
      <alignment horizontal="right"/>
    </xf>
    <xf numFmtId="0" fontId="44" fillId="15" borderId="7" xfId="0" applyFont="1" applyFill="1" applyBorder="1" applyAlignment="1">
      <alignment horizontal="right"/>
    </xf>
    <xf numFmtId="0" fontId="0" fillId="17" borderId="124" xfId="0" applyFill="1" applyBorder="1" applyAlignment="1">
      <alignment horizontal="right"/>
    </xf>
    <xf numFmtId="0" fontId="0" fillId="17" borderId="7" xfId="0" applyFill="1" applyBorder="1" applyAlignment="1">
      <alignment horizontal="right"/>
    </xf>
    <xf numFmtId="0" fontId="46" fillId="15" borderId="123" xfId="0" applyFont="1" applyFill="1" applyBorder="1" applyAlignment="1">
      <alignment horizontal="center"/>
    </xf>
    <xf numFmtId="0" fontId="46" fillId="15" borderId="23" xfId="0" applyFont="1" applyFill="1" applyBorder="1" applyAlignment="1">
      <alignment horizontal="center"/>
    </xf>
    <xf numFmtId="0" fontId="46" fillId="15" borderId="114" xfId="0" applyFont="1" applyFill="1" applyBorder="1" applyAlignment="1">
      <alignment horizontal="center"/>
    </xf>
    <xf numFmtId="0" fontId="46" fillId="12" borderId="123" xfId="0" applyFont="1" applyFill="1" applyBorder="1" applyAlignment="1">
      <alignment horizontal="center"/>
    </xf>
    <xf numFmtId="0" fontId="46" fillId="12" borderId="23" xfId="0" applyFont="1" applyFill="1" applyBorder="1" applyAlignment="1">
      <alignment horizontal="center"/>
    </xf>
    <xf numFmtId="0" fontId="46" fillId="12" borderId="114" xfId="0" applyFont="1" applyFill="1" applyBorder="1" applyAlignment="1">
      <alignment horizontal="center"/>
    </xf>
    <xf numFmtId="0" fontId="44" fillId="15" borderId="27" xfId="0" applyFont="1" applyFill="1" applyBorder="1" applyAlignment="1">
      <alignment horizontal="right"/>
    </xf>
    <xf numFmtId="0" fontId="44" fillId="15" borderId="1" xfId="0" applyFont="1" applyFill="1" applyBorder="1" applyAlignment="1">
      <alignment horizontal="right"/>
    </xf>
    <xf numFmtId="0" fontId="8" fillId="0" borderId="0" xfId="0" applyFont="1" applyAlignment="1" applyProtection="1">
      <alignment horizontal="center"/>
      <protection hidden="1"/>
    </xf>
    <xf numFmtId="0" fontId="8" fillId="0" borderId="14"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0" xfId="0" applyFont="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Alignment="1" applyProtection="1">
      <alignment horizontal="right"/>
      <protection hidden="1"/>
    </xf>
    <xf numFmtId="0" fontId="8" fillId="0" borderId="14" xfId="0" applyFont="1" applyBorder="1" applyAlignment="1" applyProtection="1">
      <alignment horizontal="right"/>
      <protection hidden="1"/>
    </xf>
    <xf numFmtId="0" fontId="3" fillId="0" borderId="0" xfId="0" applyFont="1" applyAlignment="1" applyProtection="1">
      <alignment horizontal="right"/>
      <protection hidden="1"/>
    </xf>
    <xf numFmtId="0" fontId="3" fillId="0" borderId="14" xfId="0" applyFont="1" applyBorder="1" applyAlignment="1" applyProtection="1">
      <alignment horizontal="right"/>
      <protection hidden="1"/>
    </xf>
    <xf numFmtId="0" fontId="10" fillId="0" borderId="11" xfId="0" applyFont="1" applyBorder="1" applyAlignment="1" applyProtection="1">
      <alignment horizontal="center"/>
      <protection hidden="1"/>
    </xf>
    <xf numFmtId="0" fontId="10" fillId="0" borderId="9" xfId="0" applyFont="1" applyBorder="1" applyAlignment="1" applyProtection="1">
      <alignment horizontal="center"/>
      <protection hidden="1"/>
    </xf>
    <xf numFmtId="168" fontId="7" fillId="0" borderId="13" xfId="0" applyNumberFormat="1" applyFont="1" applyBorder="1" applyAlignment="1" applyProtection="1">
      <alignment horizontal="center"/>
      <protection hidden="1"/>
    </xf>
    <xf numFmtId="168" fontId="7" fillId="0" borderId="0" xfId="0" applyNumberFormat="1" applyFont="1" applyAlignment="1" applyProtection="1">
      <alignment horizontal="center"/>
      <protection hidden="1"/>
    </xf>
    <xf numFmtId="169" fontId="7" fillId="0" borderId="13" xfId="0" applyNumberFormat="1" applyFont="1" applyBorder="1" applyAlignment="1" applyProtection="1">
      <alignment horizontal="center"/>
      <protection hidden="1"/>
    </xf>
    <xf numFmtId="169" fontId="7" fillId="0" borderId="0" xfId="0" applyNumberFormat="1" applyFont="1" applyAlignment="1" applyProtection="1">
      <alignment horizontal="center"/>
      <protection hidden="1"/>
    </xf>
    <xf numFmtId="0" fontId="7" fillId="0" borderId="4" xfId="0" applyFont="1" applyBorder="1" applyAlignment="1" applyProtection="1">
      <alignment horizontal="center" wrapText="1"/>
      <protection hidden="1"/>
    </xf>
    <xf numFmtId="0" fontId="7" fillId="0" borderId="2" xfId="0" applyFont="1" applyBorder="1" applyAlignment="1" applyProtection="1">
      <alignment horizontal="center" wrapText="1"/>
      <protection hidden="1"/>
    </xf>
    <xf numFmtId="0" fontId="7" fillId="0" borderId="5" xfId="0" applyFont="1" applyBorder="1" applyAlignment="1" applyProtection="1">
      <alignment horizontal="center" wrapText="1"/>
      <protection hidden="1"/>
    </xf>
    <xf numFmtId="0" fontId="7" fillId="0" borderId="13" xfId="0" applyFont="1" applyBorder="1" applyAlignment="1" applyProtection="1">
      <alignment horizontal="center" wrapText="1"/>
      <protection hidden="1"/>
    </xf>
    <xf numFmtId="0" fontId="7" fillId="0" borderId="0" xfId="0" applyFont="1" applyAlignment="1" applyProtection="1">
      <alignment horizontal="center" wrapText="1"/>
      <protection hidden="1"/>
    </xf>
    <xf numFmtId="0" fontId="7" fillId="0" borderId="14" xfId="0" applyFont="1" applyBorder="1" applyAlignment="1" applyProtection="1">
      <alignment horizontal="center" wrapText="1"/>
      <protection hidden="1"/>
    </xf>
    <xf numFmtId="0" fontId="7" fillId="0" borderId="11" xfId="0"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0" fontId="7" fillId="0" borderId="10" xfId="0" applyFont="1" applyBorder="1" applyAlignment="1" applyProtection="1">
      <alignment horizontal="center" wrapText="1"/>
      <protection hidden="1"/>
    </xf>
    <xf numFmtId="0" fontId="10" fillId="0" borderId="4" xfId="0" applyFont="1" applyBorder="1" applyAlignment="1" applyProtection="1">
      <alignment horizontal="center"/>
      <protection hidden="1"/>
    </xf>
    <xf numFmtId="0" fontId="10" fillId="0" borderId="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7" fillId="0" borderId="0" xfId="0" applyFont="1" applyAlignment="1" applyProtection="1">
      <alignment horizontal="center"/>
      <protection hidden="1"/>
    </xf>
    <xf numFmtId="9" fontId="10" fillId="0" borderId="13" xfId="0" applyNumberFormat="1" applyFont="1" applyBorder="1" applyAlignment="1" applyProtection="1">
      <alignment horizontal="center"/>
      <protection hidden="1"/>
    </xf>
    <xf numFmtId="9" fontId="10" fillId="0" borderId="0" xfId="0" applyNumberFormat="1" applyFont="1" applyAlignment="1" applyProtection="1">
      <alignment horizontal="center"/>
      <protection hidden="1"/>
    </xf>
    <xf numFmtId="3" fontId="8" fillId="0" borderId="13" xfId="0" applyNumberFormat="1" applyFont="1" applyBorder="1" applyAlignment="1" applyProtection="1">
      <alignment horizontal="center"/>
      <protection hidden="1"/>
    </xf>
    <xf numFmtId="3" fontId="8" fillId="0" borderId="0" xfId="0" applyNumberFormat="1" applyFont="1" applyAlignment="1" applyProtection="1">
      <alignment horizontal="center"/>
      <protection hidden="1"/>
    </xf>
    <xf numFmtId="3" fontId="8" fillId="0" borderId="14" xfId="0" applyNumberFormat="1"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3" fillId="0" borderId="13" xfId="0" applyFont="1" applyBorder="1" applyAlignment="1" applyProtection="1">
      <alignment horizontal="left"/>
      <protection hidden="1"/>
    </xf>
    <xf numFmtId="0" fontId="3" fillId="0" borderId="0" xfId="0" applyFont="1" applyAlignment="1" applyProtection="1">
      <alignment horizontal="left"/>
      <protection hidden="1"/>
    </xf>
    <xf numFmtId="0" fontId="8" fillId="0" borderId="13" xfId="0"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8" xfId="0" applyBorder="1" applyAlignment="1" applyProtection="1">
      <alignment horizontal="center"/>
      <protection hidden="1"/>
    </xf>
    <xf numFmtId="0" fontId="4" fillId="0" borderId="0" xfId="0" applyFont="1" applyAlignment="1" applyProtection="1">
      <alignment horizontal="center"/>
      <protection hidden="1"/>
    </xf>
    <xf numFmtId="0" fontId="3" fillId="0" borderId="9" xfId="0" applyFont="1" applyBorder="1" applyAlignment="1" applyProtection="1">
      <alignment horizontal="center"/>
      <protection hidden="1"/>
    </xf>
  </cellXfs>
  <cellStyles count="6">
    <cellStyle name="Comma" xfId="5" builtinId="3"/>
    <cellStyle name="Currency" xfId="1" builtinId="4"/>
    <cellStyle name="Normal" xfId="0" builtinId="0"/>
    <cellStyle name="Normal 2" xfId="2" xr:uid="{00000000-0005-0000-0000-000003000000}"/>
    <cellStyle name="Normal_2007 Rental Application in Progress With Macro Page" xfId="3" xr:uid="{00000000-0005-0000-0000-000004000000}"/>
    <cellStyle name="Percent" xfId="4" builtinId="5"/>
  </cellStyles>
  <dxfs count="215">
    <dxf>
      <font>
        <b/>
        <i val="0"/>
        <color theme="5" tint="-0.24994659260841701"/>
      </font>
      <fill>
        <patternFill>
          <bgColor theme="5" tint="0.59996337778862885"/>
        </patternFill>
      </fill>
    </dxf>
    <dxf>
      <fill>
        <patternFill>
          <bgColor rgb="FF9FE6FF"/>
        </patternFill>
      </fill>
    </dxf>
    <dxf>
      <font>
        <b/>
        <i val="0"/>
        <color theme="5" tint="-0.24994659260841701"/>
      </font>
      <fill>
        <patternFill>
          <bgColor theme="5" tint="0.59996337778862885"/>
        </patternFill>
      </fill>
    </dxf>
    <dxf>
      <font>
        <b/>
        <i val="0"/>
        <color theme="5" tint="-0.24994659260841701"/>
      </font>
      <fill>
        <patternFill>
          <bgColor theme="5" tint="0.59996337778862885"/>
        </patternFill>
      </fill>
    </dxf>
    <dxf>
      <font>
        <color theme="0"/>
      </font>
    </dxf>
    <dxf>
      <font>
        <color theme="0"/>
      </font>
    </dxf>
    <dxf>
      <font>
        <color theme="0"/>
      </font>
    </dxf>
    <dxf>
      <font>
        <color theme="0" tint="-0.24994659260841701"/>
      </font>
    </dxf>
    <dxf>
      <font>
        <color theme="0"/>
      </font>
    </dxf>
    <dxf>
      <font>
        <b/>
        <i val="0"/>
        <color rgb="FFC00000"/>
      </font>
      <border>
        <left style="thin">
          <color rgb="FFC00000"/>
        </left>
        <right style="thin">
          <color rgb="FFC00000"/>
        </right>
        <top style="thin">
          <color rgb="FFC00000"/>
        </top>
        <bottom style="thin">
          <color rgb="FFC00000"/>
        </bottom>
        <vertical/>
        <horizontal/>
      </border>
    </dxf>
    <dxf>
      <font>
        <b/>
        <i val="0"/>
        <color rgb="FFC00000"/>
      </font>
      <fill>
        <patternFill>
          <bgColor theme="5" tint="0.59996337778862885"/>
        </patternFill>
      </fill>
      <border>
        <left style="thin">
          <color rgb="FFC00000"/>
        </left>
        <right style="thin">
          <color rgb="FFC00000"/>
        </right>
        <top style="thin">
          <color rgb="FFC00000"/>
        </top>
        <bottom style="thin">
          <color rgb="FFC00000"/>
        </bottom>
        <vertical/>
        <horizontal/>
      </border>
    </dxf>
    <dxf>
      <font>
        <color theme="0"/>
      </font>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ont>
        <color theme="0"/>
      </font>
    </dxf>
    <dxf>
      <font>
        <color theme="0"/>
      </font>
    </dxf>
    <dxf>
      <fill>
        <patternFill>
          <bgColor rgb="FF9FE6FF"/>
        </patternFill>
      </fill>
    </dxf>
    <dxf>
      <fill>
        <patternFill>
          <bgColor rgb="FFA3E0FF"/>
        </patternFill>
      </fill>
    </dxf>
    <dxf>
      <font>
        <color auto="1"/>
      </font>
      <fill>
        <patternFill>
          <bgColor rgb="FF9FE6FF"/>
        </patternFill>
      </fill>
    </dxf>
    <dxf>
      <font>
        <color theme="0"/>
      </font>
    </dxf>
    <dxf>
      <font>
        <color theme="0"/>
      </font>
    </dxf>
    <dxf>
      <font>
        <color theme="0"/>
      </font>
    </dxf>
    <dxf>
      <fill>
        <patternFill>
          <bgColor rgb="FF9FE6FF"/>
        </patternFill>
      </fill>
    </dxf>
    <dxf>
      <fill>
        <patternFill>
          <bgColor rgb="FF9FE6FF"/>
        </patternFill>
      </fill>
    </dxf>
    <dxf>
      <font>
        <color theme="0"/>
      </font>
    </dxf>
    <dxf>
      <font>
        <color theme="0"/>
      </font>
    </dxf>
    <dxf>
      <font>
        <color theme="0" tint="-0.1499679555650502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ill>
        <patternFill>
          <bgColor rgb="FF9FE6FF"/>
        </patternFill>
      </fill>
    </dxf>
    <dxf>
      <font>
        <color theme="0"/>
      </font>
    </dxf>
    <dxf>
      <font>
        <color theme="0"/>
      </font>
    </dxf>
    <dxf>
      <font>
        <color rgb="FF9FE6FF"/>
      </font>
      <fill>
        <patternFill>
          <bgColor rgb="FF9FE6FF"/>
        </patternFill>
      </fill>
    </dxf>
    <dxf>
      <font>
        <color theme="0"/>
      </font>
    </dxf>
    <dxf>
      <font>
        <color theme="0"/>
      </font>
    </dxf>
    <dxf>
      <fill>
        <patternFill>
          <bgColor rgb="FF9FE6FF"/>
        </patternFill>
      </fill>
    </dxf>
    <dxf>
      <fill>
        <patternFill>
          <bgColor rgb="FF9FE6FF"/>
        </patternFill>
      </fill>
    </dxf>
    <dxf>
      <font>
        <color theme="0"/>
      </font>
    </dxf>
    <dxf>
      <font>
        <color theme="0"/>
      </font>
      <fill>
        <patternFill>
          <bgColor rgb="FF9FE6FF"/>
        </patternFill>
      </fill>
    </dxf>
    <dxf>
      <font>
        <color theme="0"/>
      </font>
    </dxf>
    <dxf>
      <font>
        <color theme="0"/>
      </font>
    </dxf>
    <dxf>
      <font>
        <color theme="0"/>
      </font>
    </dxf>
    <dxf>
      <font>
        <color theme="0"/>
      </font>
    </dxf>
    <dxf>
      <font>
        <color theme="0"/>
      </font>
    </dxf>
    <dxf>
      <fill>
        <patternFill>
          <bgColor rgb="FF9FE6FF"/>
        </patternFill>
      </fill>
    </dxf>
    <dxf>
      <font>
        <color theme="0"/>
      </font>
    </dxf>
    <dxf>
      <font>
        <color theme="0"/>
      </font>
    </dxf>
    <dxf>
      <fill>
        <patternFill>
          <fgColor rgb="FF9FE6FF"/>
          <bgColor rgb="FF9FE6FF"/>
        </patternFill>
      </fill>
    </dxf>
    <dxf>
      <fill>
        <patternFill>
          <bgColor rgb="FF9FE6FF"/>
        </patternFill>
      </fill>
    </dxf>
    <dxf>
      <font>
        <color theme="0"/>
      </font>
    </dxf>
    <dxf>
      <fill>
        <patternFill>
          <fgColor rgb="FF9FE6FF"/>
          <bgColor rgb="FF9FE6FF"/>
        </patternFill>
      </fill>
    </dxf>
    <dxf>
      <fill>
        <patternFill>
          <bgColor rgb="FF9FE6FF"/>
        </patternFill>
      </fill>
    </dxf>
    <dxf>
      <fill>
        <patternFill>
          <bgColor rgb="FF9FE6FF"/>
        </patternFill>
      </fill>
    </dxf>
    <dxf>
      <fill>
        <patternFill>
          <fgColor rgb="FF9FE6FF"/>
          <bgColor rgb="FF9FE6FF"/>
        </patternFill>
      </fill>
    </dxf>
    <dxf>
      <fill>
        <patternFill>
          <bgColor rgb="FF9FE6FF"/>
        </patternFill>
      </fill>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ont>
        <color theme="0"/>
      </font>
    </dxf>
    <dxf>
      <fill>
        <patternFill>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A3E0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ont>
        <color theme="0"/>
      </font>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A3E0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s>
  <tableStyles count="0" defaultTableStyle="TableStyleMedium9" defaultPivotStyle="PivotStyleLight16"/>
  <colors>
    <mruColors>
      <color rgb="FFFFCCCC"/>
      <color rgb="FF9FE6FF"/>
      <color rgb="FF9FE6F0"/>
      <color rgb="FF9FFFFF"/>
      <color rgb="FFE5E6BC"/>
      <color rgb="FFFFFFCC"/>
      <color rgb="FFA3E0FF"/>
      <color rgb="FFC1E0FF"/>
      <color rgb="FFB3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12</xdr:row>
      <xdr:rowOff>0</xdr:rowOff>
    </xdr:from>
    <xdr:to>
      <xdr:col>10</xdr:col>
      <xdr:colOff>28575</xdr:colOff>
      <xdr:row>13</xdr:row>
      <xdr:rowOff>655154</xdr:rowOff>
    </xdr:to>
    <xdr:sp macro="" textlink="">
      <xdr:nvSpPr>
        <xdr:cNvPr id="5121" name="Rectangle 1">
          <a:extLst>
            <a:ext uri="{FF2B5EF4-FFF2-40B4-BE49-F238E27FC236}">
              <a16:creationId xmlns:a16="http://schemas.microsoft.com/office/drawing/2014/main" id="{00000000-0008-0000-0700-000001140000}"/>
            </a:ext>
          </a:extLst>
        </xdr:cNvPr>
        <xdr:cNvSpPr>
          <a:spLocks noChangeArrowheads="1"/>
        </xdr:cNvSpPr>
      </xdr:nvSpPr>
      <xdr:spPr bwMode="auto">
        <a:xfrm>
          <a:off x="3333750" y="1676400"/>
          <a:ext cx="2038350" cy="8382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showGridLines="0" showWhiteSpace="0" zoomScaleNormal="100" zoomScaleSheetLayoutView="100" workbookViewId="0"/>
  </sheetViews>
  <sheetFormatPr defaultRowHeight="12.75"/>
  <cols>
    <col min="1" max="1" width="3.140625" customWidth="1"/>
    <col min="2" max="2" width="3.5703125" customWidth="1"/>
    <col min="4" max="4" width="2.28515625" customWidth="1"/>
    <col min="9" max="9" width="9.140625" customWidth="1"/>
    <col min="12" max="12" width="12.7109375" customWidth="1"/>
  </cols>
  <sheetData>
    <row r="1" spans="1:18" ht="18">
      <c r="B1" s="467" t="s">
        <v>325</v>
      </c>
      <c r="C1" s="467"/>
      <c r="D1" s="467"/>
      <c r="E1" s="467"/>
      <c r="F1" s="467"/>
      <c r="G1" s="467"/>
      <c r="H1" s="467"/>
      <c r="I1" s="467"/>
      <c r="J1" s="294"/>
      <c r="K1" s="468"/>
      <c r="L1" s="294"/>
      <c r="M1" s="468"/>
      <c r="O1" s="3"/>
      <c r="Q1" s="3"/>
      <c r="R1" s="86"/>
    </row>
    <row r="3" spans="1:18" ht="14.25">
      <c r="B3" s="90" t="s">
        <v>456</v>
      </c>
      <c r="C3" s="90"/>
      <c r="D3" s="90"/>
      <c r="E3" s="90"/>
      <c r="F3" s="90"/>
      <c r="G3" s="90"/>
      <c r="H3" s="90"/>
      <c r="I3" s="90"/>
      <c r="J3" s="90"/>
      <c r="K3" s="90"/>
      <c r="L3" s="90"/>
    </row>
    <row r="4" spans="1:18" ht="14.25">
      <c r="B4" s="90" t="s">
        <v>457</v>
      </c>
      <c r="C4" s="90"/>
      <c r="D4" s="90"/>
      <c r="E4" s="90"/>
      <c r="F4" s="90"/>
      <c r="G4" s="643"/>
      <c r="H4" s="90"/>
      <c r="I4" s="90"/>
      <c r="J4" s="90"/>
      <c r="K4" s="90"/>
      <c r="L4" s="90"/>
    </row>
    <row r="5" spans="1:18" ht="18" customHeight="1">
      <c r="A5" s="501"/>
      <c r="B5" s="1010" t="s">
        <v>459</v>
      </c>
      <c r="C5" s="1010"/>
      <c r="D5" s="1010"/>
      <c r="E5" s="1010"/>
      <c r="F5" s="1010"/>
      <c r="G5" s="1010"/>
      <c r="H5" s="1010"/>
      <c r="I5" s="1010"/>
      <c r="J5" s="1010"/>
      <c r="K5" s="1010"/>
      <c r="L5" s="1010"/>
    </row>
    <row r="6" spans="1:18" ht="19.5" customHeight="1">
      <c r="B6" s="644" t="s">
        <v>460</v>
      </c>
      <c r="C6" s="644"/>
      <c r="D6" s="644"/>
      <c r="E6" s="644"/>
      <c r="F6" s="644"/>
      <c r="G6" s="644"/>
      <c r="H6" s="644"/>
      <c r="I6" s="90"/>
      <c r="J6" s="90"/>
      <c r="K6" s="90"/>
      <c r="L6" s="90"/>
    </row>
    <row r="7" spans="1:18" ht="22.5" customHeight="1">
      <c r="B7" s="1008" t="s">
        <v>314</v>
      </c>
      <c r="C7" s="1008"/>
      <c r="D7" s="1008"/>
      <c r="E7" s="1008"/>
      <c r="F7" s="1008"/>
      <c r="G7" s="1008"/>
      <c r="H7" s="1008"/>
      <c r="I7" s="471"/>
      <c r="J7" s="471"/>
      <c r="K7" s="471"/>
      <c r="L7" s="471"/>
    </row>
    <row r="8" spans="1:18" ht="60" customHeight="1">
      <c r="B8" s="90"/>
      <c r="C8" s="1007" t="s">
        <v>462</v>
      </c>
      <c r="D8" s="1007"/>
      <c r="E8" s="1007"/>
      <c r="F8" s="1007"/>
      <c r="G8" s="1007"/>
      <c r="H8" s="1007"/>
      <c r="I8" s="1007"/>
      <c r="J8" s="1007"/>
      <c r="K8" s="1007"/>
      <c r="L8" s="1007"/>
    </row>
    <row r="9" spans="1:18" ht="45" customHeight="1">
      <c r="B9" s="90"/>
      <c r="C9" s="1011" t="s">
        <v>576</v>
      </c>
      <c r="D9" s="1012"/>
      <c r="E9" s="1012"/>
      <c r="F9" s="1012"/>
      <c r="G9" s="1012"/>
      <c r="H9" s="1012"/>
      <c r="I9" s="1012"/>
      <c r="J9" s="1012"/>
      <c r="K9" s="1012"/>
      <c r="L9" s="1012"/>
    </row>
    <row r="10" spans="1:18" ht="45" customHeight="1">
      <c r="B10" s="90"/>
      <c r="C10" s="1013" t="s">
        <v>577</v>
      </c>
      <c r="D10" s="1013"/>
      <c r="E10" s="1013"/>
      <c r="F10" s="1013"/>
      <c r="G10" s="1013"/>
      <c r="H10" s="1013"/>
      <c r="I10" s="1013"/>
      <c r="J10" s="1013"/>
      <c r="K10" s="1013"/>
      <c r="L10" s="1013"/>
    </row>
    <row r="11" spans="1:18" ht="90" customHeight="1">
      <c r="B11" s="90"/>
      <c r="C11" s="1013" t="s">
        <v>461</v>
      </c>
      <c r="D11" s="1013"/>
      <c r="E11" s="1013"/>
      <c r="F11" s="1013"/>
      <c r="G11" s="1013"/>
      <c r="H11" s="1013"/>
      <c r="I11" s="1013"/>
      <c r="J11" s="1013"/>
      <c r="K11" s="1013"/>
      <c r="L11" s="1013"/>
    </row>
    <row r="12" spans="1:18" ht="43.5" customHeight="1">
      <c r="B12" s="90"/>
      <c r="C12" s="1012" t="s">
        <v>578</v>
      </c>
      <c r="D12" s="1012"/>
      <c r="E12" s="1012"/>
      <c r="F12" s="1012"/>
      <c r="G12" s="1012"/>
      <c r="H12" s="1012"/>
      <c r="I12" s="1012"/>
      <c r="J12" s="1012"/>
      <c r="K12" s="1012"/>
      <c r="L12" s="1012"/>
    </row>
    <row r="13" spans="1:18" ht="22.5" customHeight="1">
      <c r="B13" s="1008" t="s">
        <v>315</v>
      </c>
      <c r="C13" s="1008"/>
      <c r="D13" s="1008"/>
      <c r="E13" s="1008"/>
      <c r="F13" s="1008"/>
      <c r="G13" s="1008"/>
      <c r="H13" s="1008"/>
      <c r="I13" s="1008"/>
      <c r="J13" s="1008"/>
      <c r="K13" s="1008"/>
      <c r="L13" s="1008"/>
    </row>
    <row r="14" spans="1:18" ht="57" customHeight="1">
      <c r="B14" s="90"/>
      <c r="C14" s="1007" t="s">
        <v>475</v>
      </c>
      <c r="D14" s="1007"/>
      <c r="E14" s="1007"/>
      <c r="F14" s="1007"/>
      <c r="G14" s="1007"/>
      <c r="H14" s="1007"/>
      <c r="I14" s="1007"/>
      <c r="J14" s="1007"/>
      <c r="K14" s="1007"/>
      <c r="L14" s="1007"/>
    </row>
    <row r="15" spans="1:18" ht="3" customHeight="1">
      <c r="B15" s="90"/>
      <c r="C15" s="90"/>
      <c r="D15" s="90"/>
      <c r="E15" s="90"/>
      <c r="F15" s="90"/>
      <c r="G15" s="90"/>
      <c r="H15" s="90"/>
      <c r="I15" s="90"/>
      <c r="J15" s="90"/>
      <c r="K15" s="90"/>
      <c r="L15" s="90"/>
    </row>
    <row r="16" spans="1:18" ht="22.5" customHeight="1">
      <c r="B16" s="1008" t="s">
        <v>316</v>
      </c>
      <c r="C16" s="1008"/>
      <c r="D16" s="1008"/>
      <c r="E16" s="1008"/>
      <c r="F16" s="1008"/>
      <c r="G16" s="1008"/>
      <c r="H16" s="1008"/>
      <c r="I16" s="1008"/>
      <c r="J16" s="1008"/>
      <c r="K16" s="1008"/>
      <c r="L16" s="1008"/>
    </row>
    <row r="17" spans="2:12" ht="60" customHeight="1">
      <c r="B17" s="90"/>
      <c r="C17" s="1007" t="s">
        <v>463</v>
      </c>
      <c r="D17" s="1007"/>
      <c r="E17" s="1007"/>
      <c r="F17" s="1007"/>
      <c r="G17" s="1007"/>
      <c r="H17" s="1007"/>
      <c r="I17" s="1007"/>
      <c r="J17" s="1007"/>
      <c r="K17" s="1007"/>
      <c r="L17" s="1007"/>
    </row>
    <row r="18" spans="2:12" ht="3" customHeight="1">
      <c r="B18" s="1006"/>
      <c r="C18" s="1006"/>
      <c r="D18" s="1006"/>
      <c r="E18" s="1006"/>
      <c r="F18" s="1006"/>
      <c r="G18" s="1006"/>
      <c r="H18" s="1006"/>
      <c r="I18" s="1006"/>
      <c r="J18" s="1006"/>
      <c r="K18" s="1006"/>
      <c r="L18" s="1006"/>
    </row>
    <row r="19" spans="2:12" ht="22.5" customHeight="1">
      <c r="B19" s="1008" t="s">
        <v>317</v>
      </c>
      <c r="C19" s="1008"/>
      <c r="D19" s="1008"/>
      <c r="E19" s="1008"/>
      <c r="F19" s="1008"/>
      <c r="G19" s="1008"/>
      <c r="H19" s="1008"/>
      <c r="I19" s="1008"/>
      <c r="J19" s="1008"/>
      <c r="K19" s="1008"/>
      <c r="L19" s="1008"/>
    </row>
    <row r="20" spans="2:12" ht="49.5" customHeight="1">
      <c r="B20" s="90"/>
      <c r="C20" s="1007" t="s">
        <v>324</v>
      </c>
      <c r="D20" s="1007"/>
      <c r="E20" s="1007"/>
      <c r="F20" s="1007"/>
      <c r="G20" s="1007"/>
      <c r="H20" s="1007"/>
      <c r="I20" s="1007"/>
      <c r="J20" s="1007"/>
      <c r="K20" s="1007"/>
      <c r="L20" s="1007"/>
    </row>
    <row r="21" spans="2:12" ht="3" customHeight="1">
      <c r="B21" s="90"/>
      <c r="C21" s="90"/>
      <c r="D21" s="90"/>
      <c r="E21" s="90"/>
      <c r="F21" s="90"/>
      <c r="G21" s="90"/>
      <c r="H21" s="90"/>
      <c r="I21" s="90"/>
      <c r="J21" s="90"/>
      <c r="K21" s="90"/>
      <c r="L21" s="90"/>
    </row>
    <row r="22" spans="2:12" ht="22.5" customHeight="1">
      <c r="B22" s="1008" t="s">
        <v>320</v>
      </c>
      <c r="C22" s="1008"/>
      <c r="D22" s="1008"/>
      <c r="E22" s="1008"/>
      <c r="F22" s="1008"/>
      <c r="G22" s="1008"/>
      <c r="H22" s="1008"/>
      <c r="I22" s="1008"/>
      <c r="J22" s="1008"/>
      <c r="K22" s="1008"/>
      <c r="L22" s="1008"/>
    </row>
    <row r="23" spans="2:12" ht="57" customHeight="1">
      <c r="B23" s="90"/>
      <c r="C23" s="1007" t="s">
        <v>321</v>
      </c>
      <c r="D23" s="1007"/>
      <c r="E23" s="1007"/>
      <c r="F23" s="1007"/>
      <c r="G23" s="1007"/>
      <c r="H23" s="1007"/>
      <c r="I23" s="1007"/>
      <c r="J23" s="1007"/>
      <c r="K23" s="1007"/>
      <c r="L23" s="1007"/>
    </row>
    <row r="24" spans="2:12" ht="3" customHeight="1">
      <c r="B24" s="90"/>
      <c r="C24" s="90"/>
      <c r="D24" s="90"/>
      <c r="E24" s="90"/>
      <c r="F24" s="90"/>
      <c r="G24" s="90"/>
      <c r="H24" s="90"/>
      <c r="I24" s="90"/>
      <c r="J24" s="90"/>
      <c r="K24" s="90"/>
      <c r="L24" s="90"/>
    </row>
    <row r="25" spans="2:12" ht="22.5" customHeight="1">
      <c r="B25" s="1008" t="s">
        <v>327</v>
      </c>
      <c r="C25" s="1008"/>
      <c r="D25" s="1008"/>
      <c r="E25" s="1008"/>
      <c r="F25" s="1008"/>
      <c r="G25" s="1008"/>
      <c r="H25" s="1008"/>
      <c r="I25" s="1008"/>
      <c r="J25" s="1008"/>
      <c r="K25" s="1008"/>
      <c r="L25" s="1008"/>
    </row>
    <row r="26" spans="2:12" ht="39.75" customHeight="1">
      <c r="B26" s="90"/>
      <c r="C26" s="1007" t="s">
        <v>326</v>
      </c>
      <c r="D26" s="1007"/>
      <c r="E26" s="1007"/>
      <c r="F26" s="1007"/>
      <c r="G26" s="1007"/>
      <c r="H26" s="1007"/>
      <c r="I26" s="1007"/>
      <c r="J26" s="1007"/>
      <c r="K26" s="1007"/>
      <c r="L26" s="1007"/>
    </row>
    <row r="27" spans="2:12" ht="3" customHeight="1">
      <c r="B27" s="90"/>
      <c r="C27" s="90"/>
      <c r="D27" s="90"/>
      <c r="E27" s="90"/>
      <c r="F27" s="90"/>
      <c r="G27" s="90"/>
      <c r="H27" s="90"/>
      <c r="I27" s="90"/>
      <c r="J27" s="90"/>
      <c r="K27" s="90"/>
      <c r="L27" s="90"/>
    </row>
    <row r="28" spans="2:12" ht="22.5" customHeight="1">
      <c r="B28" s="1008" t="s">
        <v>318</v>
      </c>
      <c r="C28" s="1008"/>
      <c r="D28" s="1008"/>
      <c r="E28" s="1008"/>
      <c r="F28" s="1008"/>
      <c r="G28" s="1008"/>
      <c r="H28" s="1008"/>
      <c r="I28" s="1008"/>
      <c r="J28" s="1008"/>
      <c r="K28" s="1008"/>
      <c r="L28" s="1008"/>
    </row>
    <row r="29" spans="2:12" ht="42" customHeight="1">
      <c r="B29" s="90"/>
      <c r="C29" s="1007" t="s">
        <v>579</v>
      </c>
      <c r="D29" s="1007"/>
      <c r="E29" s="1007"/>
      <c r="F29" s="1007"/>
      <c r="G29" s="1007"/>
      <c r="H29" s="1007"/>
      <c r="I29" s="1007"/>
      <c r="J29" s="1007"/>
      <c r="K29" s="1007"/>
      <c r="L29" s="1007"/>
    </row>
    <row r="30" spans="2:12" ht="3" customHeight="1">
      <c r="B30" s="90"/>
      <c r="C30" s="90"/>
      <c r="D30" s="90"/>
      <c r="E30" s="90"/>
      <c r="F30" s="90"/>
      <c r="G30" s="90"/>
      <c r="H30" s="90"/>
      <c r="I30" s="90"/>
      <c r="J30" s="90"/>
      <c r="K30" s="90"/>
      <c r="L30" s="90"/>
    </row>
    <row r="31" spans="2:12" ht="22.5" customHeight="1">
      <c r="B31" s="1008" t="s">
        <v>322</v>
      </c>
      <c r="C31" s="1008"/>
      <c r="D31" s="1008"/>
      <c r="E31" s="1008"/>
      <c r="F31" s="1008"/>
      <c r="G31" s="1008"/>
      <c r="H31" s="1008"/>
      <c r="I31" s="1008"/>
      <c r="J31" s="1008"/>
      <c r="K31" s="1008"/>
      <c r="L31" s="1008"/>
    </row>
    <row r="32" spans="2:12" ht="29.25" customHeight="1">
      <c r="B32" s="90"/>
      <c r="C32" s="1007" t="s">
        <v>323</v>
      </c>
      <c r="D32" s="1007"/>
      <c r="E32" s="1007"/>
      <c r="F32" s="1007"/>
      <c r="G32" s="1007"/>
      <c r="H32" s="1007"/>
      <c r="I32" s="1007"/>
      <c r="J32" s="1007"/>
      <c r="K32" s="1007"/>
      <c r="L32" s="1007"/>
    </row>
    <row r="33" spans="1:12" ht="5.25" customHeight="1">
      <c r="B33" s="90"/>
      <c r="C33" s="470"/>
      <c r="D33" s="470"/>
      <c r="E33" s="470"/>
      <c r="F33" s="470"/>
      <c r="G33" s="470"/>
      <c r="H33" s="470"/>
      <c r="I33" s="470"/>
      <c r="J33" s="470"/>
      <c r="K33" s="470"/>
      <c r="L33" s="470"/>
    </row>
    <row r="34" spans="1:12" ht="22.5" customHeight="1">
      <c r="B34" s="1008" t="s">
        <v>441</v>
      </c>
      <c r="C34" s="1008"/>
      <c r="D34" s="1008"/>
      <c r="E34" s="1008"/>
      <c r="F34" s="1008"/>
      <c r="G34" s="1008"/>
      <c r="H34" s="1008"/>
      <c r="I34" s="1008"/>
      <c r="J34" s="1008"/>
      <c r="K34" s="1008"/>
      <c r="L34" s="1008"/>
    </row>
    <row r="35" spans="1:12" ht="57" customHeight="1">
      <c r="B35" s="90"/>
      <c r="C35" s="1007" t="s">
        <v>440</v>
      </c>
      <c r="D35" s="1007"/>
      <c r="E35" s="1007"/>
      <c r="F35" s="1007"/>
      <c r="G35" s="1007"/>
      <c r="H35" s="1007"/>
      <c r="I35" s="1007"/>
      <c r="J35" s="1007"/>
      <c r="K35" s="1007"/>
      <c r="L35" s="1007"/>
    </row>
    <row r="36" spans="1:12">
      <c r="B36" s="469"/>
      <c r="C36" s="469"/>
      <c r="D36" s="469"/>
      <c r="E36" s="469"/>
      <c r="F36" s="469"/>
      <c r="G36" s="469"/>
      <c r="H36" s="469"/>
      <c r="I36" s="469"/>
      <c r="J36" s="469"/>
      <c r="K36" s="469"/>
      <c r="L36" s="469"/>
    </row>
    <row r="37" spans="1:12" ht="26.25" customHeight="1">
      <c r="A37" s="1009" t="s">
        <v>516</v>
      </c>
      <c r="B37" s="1009"/>
      <c r="C37" s="1009"/>
      <c r="D37" s="1009"/>
      <c r="E37" s="1009"/>
      <c r="F37" s="1009"/>
      <c r="G37" s="1009"/>
      <c r="H37" s="1009"/>
      <c r="I37" s="1009"/>
      <c r="J37" s="1009"/>
      <c r="K37" s="1009"/>
      <c r="L37" s="1009"/>
    </row>
  </sheetData>
  <sheetProtection password="CA94" sheet="1" objects="1" scenarios="1"/>
  <customSheetViews>
    <customSheetView guid="{FB69FFF1-34BD-45AF-976A-153282F1EF02}" scale="145" showGridLines="0" topLeftCell="A4">
      <selection activeCell="B13" sqref="B13:L13"/>
      <pageMargins left="0.7" right="0.7" top="0.75" bottom="0.75" header="0.3" footer="0.3"/>
      <pageSetup scale="86" orientation="portrait" r:id="rId1"/>
    </customSheetView>
  </customSheetViews>
  <mergeCells count="25">
    <mergeCell ref="A37:L37"/>
    <mergeCell ref="B5:L5"/>
    <mergeCell ref="B13:L13"/>
    <mergeCell ref="C14:L14"/>
    <mergeCell ref="C17:L17"/>
    <mergeCell ref="B19:L19"/>
    <mergeCell ref="C9:L9"/>
    <mergeCell ref="C10:L10"/>
    <mergeCell ref="C11:L11"/>
    <mergeCell ref="C12:L12"/>
    <mergeCell ref="C29:L29"/>
    <mergeCell ref="B34:L34"/>
    <mergeCell ref="C35:L35"/>
    <mergeCell ref="B7:H7"/>
    <mergeCell ref="C8:L8"/>
    <mergeCell ref="B16:L16"/>
    <mergeCell ref="B18:L18"/>
    <mergeCell ref="C20:L20"/>
    <mergeCell ref="B31:L31"/>
    <mergeCell ref="C32:L32"/>
    <mergeCell ref="C23:L23"/>
    <mergeCell ref="B25:L25"/>
    <mergeCell ref="C26:L26"/>
    <mergeCell ref="B28:L28"/>
    <mergeCell ref="B22:L22"/>
  </mergeCells>
  <pageMargins left="1.25" right="0.5" top="0.5" bottom="0.75" header="0.3" footer="0.3"/>
  <pageSetup scale="92" fitToHeight="0" orientation="portrait" r:id="rId2"/>
  <headerFooter>
    <oddFooter>&amp;L&amp;8Rev. 11/2023</oddFooter>
  </headerFooter>
  <rowBreaks count="1" manualBreakCount="1">
    <brk id="24"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AQ98"/>
  <sheetViews>
    <sheetView zoomScaleNormal="100" zoomScaleSheetLayoutView="85" workbookViewId="0">
      <selection activeCell="B53" sqref="B53:H53"/>
    </sheetView>
  </sheetViews>
  <sheetFormatPr defaultColWidth="9.28515625" defaultRowHeight="12.75"/>
  <cols>
    <col min="1" max="1" width="1.28515625" customWidth="1"/>
    <col min="2" max="7" width="2.7109375" customWidth="1"/>
    <col min="8" max="9" width="6.28515625" customWidth="1"/>
    <col min="10" max="11" width="2.7109375" customWidth="1"/>
    <col min="12" max="12" width="20.7109375" customWidth="1"/>
    <col min="13" max="14" width="2.7109375" customWidth="1"/>
    <col min="15" max="15" width="0.7109375" customWidth="1"/>
    <col min="16" max="16" width="2.7109375" customWidth="1"/>
    <col min="17" max="18" width="0.7109375" customWidth="1"/>
    <col min="19" max="21" width="2.7109375" customWidth="1"/>
    <col min="22" max="22" width="2.7109375" style="455" customWidth="1"/>
    <col min="23" max="23" width="7.42578125" customWidth="1"/>
    <col min="24" max="24" width="2.42578125" customWidth="1"/>
    <col min="25" max="26" width="2.7109375" customWidth="1"/>
    <col min="27" max="27" width="10" customWidth="1"/>
    <col min="28" max="28" width="9.28515625" customWidth="1"/>
    <col min="29" max="29" width="10.5703125" customWidth="1"/>
    <col min="30" max="30" width="2" customWidth="1"/>
    <col min="31" max="31" width="2.7109375" customWidth="1"/>
    <col min="32" max="32" width="1.42578125" customWidth="1"/>
    <col min="33" max="68" width="2.7109375" customWidth="1"/>
  </cols>
  <sheetData>
    <row r="1" spans="1:43" ht="18.75" customHeight="1">
      <c r="B1" s="1332" t="s">
        <v>527</v>
      </c>
      <c r="C1" s="1332"/>
      <c r="D1" s="1332"/>
      <c r="E1" s="1332"/>
      <c r="F1" s="1332"/>
      <c r="G1" s="1332"/>
      <c r="H1" s="1332"/>
      <c r="I1" s="1332"/>
      <c r="J1" s="1332"/>
      <c r="K1" s="1332"/>
      <c r="L1" s="1332"/>
      <c r="M1" s="1332"/>
      <c r="N1" s="1332"/>
      <c r="O1" s="1332"/>
      <c r="P1" s="1332"/>
      <c r="Q1" s="1332"/>
      <c r="R1" s="1332"/>
      <c r="S1" s="1332"/>
      <c r="T1" s="1332"/>
      <c r="U1" s="1332"/>
      <c r="V1" s="1332"/>
      <c r="W1" s="1332"/>
      <c r="X1" s="1332"/>
      <c r="Y1" s="1332"/>
      <c r="Z1" s="1332"/>
      <c r="AA1" s="1332"/>
      <c r="AB1" s="1332"/>
      <c r="AC1" s="1332"/>
      <c r="AD1" s="1332"/>
      <c r="AE1" s="1332"/>
      <c r="AF1" s="1332"/>
      <c r="AG1" s="1332"/>
      <c r="AH1" s="294"/>
      <c r="AI1" s="294"/>
      <c r="AJ1" s="294"/>
      <c r="AK1" s="294"/>
      <c r="AL1" s="294"/>
      <c r="AM1" s="294"/>
      <c r="AN1" s="294"/>
      <c r="AO1" s="294"/>
      <c r="AP1" s="294"/>
    </row>
    <row r="2" spans="1:43" ht="3.75" customHeight="1"/>
    <row r="3" spans="1:43" s="620" customFormat="1" ht="15" customHeight="1">
      <c r="B3" s="1317" t="s">
        <v>449</v>
      </c>
      <c r="C3" s="1318"/>
      <c r="D3" s="1318"/>
      <c r="E3" s="1318"/>
      <c r="F3" s="1318"/>
      <c r="G3" s="1318"/>
      <c r="H3" s="1318"/>
      <c r="I3" s="1318"/>
      <c r="J3" s="1318"/>
      <c r="K3" s="1318"/>
      <c r="L3" s="1318"/>
      <c r="M3" s="1317" t="s">
        <v>448</v>
      </c>
      <c r="N3" s="1317"/>
      <c r="O3" s="1317"/>
      <c r="P3" s="1317"/>
      <c r="Q3" s="1317"/>
      <c r="R3" s="1317"/>
      <c r="S3" s="1317"/>
      <c r="T3" s="1317"/>
      <c r="U3" s="1317"/>
      <c r="V3" s="1317"/>
      <c r="W3" s="1317" t="s">
        <v>446</v>
      </c>
      <c r="X3" s="1317"/>
      <c r="Y3" s="1317"/>
      <c r="Z3" s="1317"/>
      <c r="AA3" s="1317"/>
      <c r="AB3" s="1317"/>
      <c r="AC3" s="1317" t="s">
        <v>187</v>
      </c>
      <c r="AD3" s="1317"/>
      <c r="AE3" s="1317"/>
      <c r="AF3" s="1317"/>
    </row>
    <row r="4" spans="1:43" s="621" customFormat="1" ht="22.5" customHeight="1">
      <c r="B4" s="1230">
        <f>'Cost Certification 3335'!C4</f>
        <v>0</v>
      </c>
      <c r="C4" s="1231"/>
      <c r="D4" s="1231"/>
      <c r="E4" s="1231"/>
      <c r="F4" s="1231"/>
      <c r="G4" s="1231"/>
      <c r="H4" s="1231"/>
      <c r="I4" s="1231"/>
      <c r="J4" s="1231"/>
      <c r="K4" s="1231"/>
      <c r="L4" s="1231"/>
      <c r="M4" s="1231">
        <f>'Cost Certification 3335'!C6</f>
        <v>0</v>
      </c>
      <c r="N4" s="1231"/>
      <c r="O4" s="1231"/>
      <c r="P4" s="1231"/>
      <c r="Q4" s="1230"/>
      <c r="R4" s="1230"/>
      <c r="S4" s="1230"/>
      <c r="T4" s="1230"/>
      <c r="U4" s="1230"/>
      <c r="V4" s="1230"/>
      <c r="W4" s="1316">
        <f>'Cost Certification 3335'!N6</f>
        <v>0</v>
      </c>
      <c r="X4" s="1230"/>
      <c r="Y4" s="1230"/>
      <c r="Z4" s="1230"/>
      <c r="AA4" s="1230"/>
      <c r="AB4" s="1230"/>
      <c r="AC4" s="1316">
        <f>'Cost Certification 3335'!N4</f>
        <v>0</v>
      </c>
      <c r="AD4" s="1316"/>
      <c r="AE4" s="1316"/>
      <c r="AF4" s="1316"/>
    </row>
    <row r="5" spans="1:43" s="621" customFormat="1" ht="3.75" customHeight="1" thickBot="1">
      <c r="A5" s="735"/>
      <c r="B5" s="736"/>
      <c r="C5" s="737"/>
      <c r="D5" s="737"/>
      <c r="E5" s="737"/>
      <c r="F5" s="737"/>
      <c r="G5" s="737"/>
      <c r="H5" s="737"/>
      <c r="I5" s="737"/>
      <c r="J5" s="737"/>
      <c r="K5" s="737"/>
      <c r="L5" s="737"/>
      <c r="M5" s="737"/>
      <c r="N5" s="737"/>
      <c r="O5" s="737"/>
      <c r="P5" s="737"/>
      <c r="Q5" s="736"/>
      <c r="R5" s="736"/>
      <c r="S5" s="736"/>
      <c r="T5" s="736"/>
      <c r="U5" s="736"/>
      <c r="V5" s="738"/>
      <c r="W5" s="738"/>
      <c r="X5" s="738"/>
      <c r="Y5" s="738"/>
      <c r="Z5" s="738"/>
      <c r="AA5" s="738"/>
      <c r="AB5" s="738"/>
      <c r="AC5" s="738"/>
      <c r="AD5" s="738"/>
      <c r="AE5" s="738"/>
      <c r="AF5" s="738"/>
    </row>
    <row r="6" spans="1:43" ht="26.25" customHeight="1">
      <c r="B6" s="1168" t="s">
        <v>528</v>
      </c>
      <c r="C6" s="1168"/>
      <c r="D6" s="1168"/>
      <c r="E6" s="1168"/>
      <c r="F6" s="1168"/>
      <c r="G6" s="1168"/>
      <c r="H6" s="1168"/>
      <c r="I6" s="1168"/>
      <c r="J6" s="1168"/>
      <c r="K6" s="1168"/>
      <c r="L6" s="1168"/>
      <c r="M6" s="1168"/>
      <c r="N6" s="1168"/>
      <c r="O6" s="1168"/>
      <c r="P6" s="1168"/>
      <c r="Q6" s="1168"/>
      <c r="R6" s="1168"/>
      <c r="S6" s="1168"/>
      <c r="T6" s="1168"/>
      <c r="U6" s="1168"/>
      <c r="V6" s="1168"/>
      <c r="W6" s="1168"/>
      <c r="X6" s="1168"/>
      <c r="Y6" s="1168"/>
      <c r="Z6" s="1168"/>
      <c r="AA6" s="1168"/>
      <c r="AB6" s="1168"/>
      <c r="AC6" s="1168"/>
      <c r="AD6" s="1168"/>
      <c r="AE6" s="1168"/>
      <c r="AF6" s="1168"/>
    </row>
    <row r="7" spans="1:43" ht="4.5" customHeight="1" thickBot="1">
      <c r="A7" s="455"/>
      <c r="B7" s="455"/>
      <c r="C7" s="739"/>
      <c r="D7" s="739"/>
      <c r="E7" s="739"/>
      <c r="F7" s="739"/>
      <c r="G7" s="739"/>
      <c r="H7" s="739"/>
    </row>
    <row r="8" spans="1:43" ht="3.75" customHeight="1">
      <c r="A8" s="455"/>
      <c r="B8" s="1320" t="s">
        <v>529</v>
      </c>
      <c r="C8" s="1321"/>
      <c r="D8" s="1321"/>
      <c r="E8" s="1321"/>
      <c r="F8" s="1321"/>
      <c r="G8" s="1321"/>
      <c r="H8" s="1321"/>
      <c r="I8" s="1322"/>
      <c r="J8" s="1322"/>
      <c r="K8" s="1322"/>
      <c r="L8" s="1322"/>
      <c r="M8" s="1322"/>
      <c r="N8" s="1322"/>
      <c r="O8" s="1322"/>
      <c r="P8" s="1323"/>
      <c r="S8" s="1320" t="s">
        <v>530</v>
      </c>
      <c r="T8" s="1322"/>
      <c r="U8" s="1322"/>
      <c r="V8" s="1322"/>
      <c r="W8" s="1322"/>
      <c r="X8" s="1322"/>
      <c r="Y8" s="1322"/>
      <c r="Z8" s="1322"/>
      <c r="AA8" s="1322"/>
      <c r="AB8" s="1322"/>
      <c r="AC8" s="1322"/>
      <c r="AD8" s="1322"/>
      <c r="AE8" s="1322"/>
      <c r="AF8" s="1323"/>
    </row>
    <row r="9" spans="1:43" ht="13.5" customHeight="1" thickBot="1">
      <c r="A9" s="455"/>
      <c r="B9" s="1324"/>
      <c r="C9" s="1325"/>
      <c r="D9" s="1325"/>
      <c r="E9" s="1325"/>
      <c r="F9" s="1325"/>
      <c r="G9" s="1325"/>
      <c r="H9" s="1325"/>
      <c r="I9" s="1326"/>
      <c r="J9" s="1326"/>
      <c r="K9" s="1326"/>
      <c r="L9" s="1326"/>
      <c r="M9" s="1326"/>
      <c r="N9" s="1326"/>
      <c r="O9" s="1326"/>
      <c r="P9" s="1327"/>
      <c r="S9" s="1328"/>
      <c r="T9" s="1329"/>
      <c r="U9" s="1329"/>
      <c r="V9" s="1329"/>
      <c r="W9" s="1329"/>
      <c r="X9" s="1329"/>
      <c r="Y9" s="1329"/>
      <c r="Z9" s="1329"/>
      <c r="AA9" s="1329"/>
      <c r="AB9" s="1329"/>
      <c r="AC9" s="1329"/>
      <c r="AD9" s="1329"/>
      <c r="AE9" s="1329"/>
      <c r="AF9" s="1330"/>
    </row>
    <row r="10" spans="1:43" ht="3.75" customHeight="1">
      <c r="A10" s="455"/>
      <c r="B10" s="493"/>
      <c r="P10" s="494"/>
      <c r="S10" s="493"/>
      <c r="AF10" s="494"/>
    </row>
    <row r="11" spans="1:43" ht="15" customHeight="1">
      <c r="B11" s="740" t="s">
        <v>531</v>
      </c>
      <c r="C11" s="741"/>
      <c r="D11" s="741"/>
      <c r="E11" s="741"/>
      <c r="F11" s="741"/>
      <c r="G11" s="741"/>
      <c r="H11" s="741"/>
      <c r="I11" s="741"/>
      <c r="J11" s="741"/>
      <c r="K11" s="741"/>
      <c r="L11" s="741"/>
      <c r="M11" s="741"/>
      <c r="N11" s="741"/>
      <c r="O11" s="741"/>
      <c r="P11" s="742"/>
      <c r="Q11" s="137"/>
      <c r="S11" s="493"/>
      <c r="T11" s="683" t="s">
        <v>532</v>
      </c>
      <c r="U11" s="683"/>
      <c r="V11" s="683"/>
      <c r="W11" s="683"/>
      <c r="X11" s="683"/>
      <c r="Y11" s="683"/>
      <c r="Z11" s="683"/>
      <c r="AA11" s="743"/>
      <c r="AB11" s="1331">
        <f>ROUND(('Cost Certification 3335'!H29+'Cost Certification 3335'!H31+'Cost Certification 3335'!H33+'Cost Certification 3335'!D44)*0.07,0)</f>
        <v>0</v>
      </c>
      <c r="AC11" s="1331"/>
      <c r="AD11" s="1331"/>
      <c r="AE11" s="1331"/>
      <c r="AF11" s="494"/>
      <c r="AJ11" s="1191"/>
      <c r="AK11" s="1191"/>
      <c r="AL11" s="1191"/>
      <c r="AM11" s="1191"/>
      <c r="AN11" s="1191"/>
      <c r="AO11" s="1191"/>
      <c r="AP11" s="1191"/>
      <c r="AQ11" s="1191"/>
    </row>
    <row r="12" spans="1:43" ht="3.75" customHeight="1">
      <c r="B12" s="744"/>
      <c r="C12" s="745"/>
      <c r="D12" s="745"/>
      <c r="E12" s="745"/>
      <c r="F12" s="745"/>
      <c r="G12" s="745"/>
      <c r="H12" s="745"/>
      <c r="I12" s="745"/>
      <c r="J12" s="745"/>
      <c r="K12" s="745"/>
      <c r="L12" s="745"/>
      <c r="M12" s="745"/>
      <c r="N12" s="745"/>
      <c r="O12" s="745"/>
      <c r="P12" s="746"/>
      <c r="S12" s="493"/>
      <c r="AF12" s="494"/>
    </row>
    <row r="13" spans="1:43" ht="15" customHeight="1">
      <c r="B13" s="747"/>
      <c r="C13" s="748"/>
      <c r="D13" s="748"/>
      <c r="E13" s="748"/>
      <c r="F13" s="748"/>
      <c r="G13" s="748"/>
      <c r="H13" s="748"/>
      <c r="I13" s="749"/>
      <c r="J13" s="749"/>
      <c r="K13" s="749"/>
      <c r="L13" s="749"/>
      <c r="M13" s="749"/>
      <c r="N13" s="749"/>
      <c r="O13" s="749"/>
      <c r="P13" s="750"/>
      <c r="S13" s="493"/>
      <c r="T13" s="683" t="s">
        <v>533</v>
      </c>
      <c r="U13" s="683"/>
      <c r="V13" s="683"/>
      <c r="W13" s="683"/>
      <c r="X13" s="683"/>
      <c r="Y13" s="683"/>
      <c r="Z13" s="683"/>
      <c r="AA13" s="743"/>
      <c r="AB13" s="1340"/>
      <c r="AC13" s="1340"/>
      <c r="AD13" s="1340"/>
      <c r="AE13" s="1340"/>
      <c r="AF13" s="494"/>
    </row>
    <row r="14" spans="1:43" ht="3.75" customHeight="1">
      <c r="B14" s="493"/>
      <c r="P14" s="494"/>
      <c r="S14" s="493"/>
      <c r="AF14" s="494"/>
    </row>
    <row r="15" spans="1:43" ht="15" customHeight="1">
      <c r="B15" s="1333" t="s">
        <v>534</v>
      </c>
      <c r="C15" s="1334"/>
      <c r="D15" s="1334"/>
      <c r="E15" s="1334"/>
      <c r="F15" s="1334"/>
      <c r="G15" s="1334"/>
      <c r="H15" s="1334"/>
      <c r="J15" s="1335">
        <f>SUM('MHDC 3341 - Sources'!Z94:AC95)</f>
        <v>0</v>
      </c>
      <c r="K15" s="1335"/>
      <c r="L15" s="1335"/>
      <c r="M15" s="1335"/>
      <c r="N15" s="1335"/>
      <c r="O15" s="81"/>
      <c r="P15" s="494"/>
      <c r="S15" s="493"/>
      <c r="T15" s="683" t="s">
        <v>535</v>
      </c>
      <c r="U15" s="683"/>
      <c r="V15" s="683"/>
      <c r="W15" s="683"/>
      <c r="X15" s="683"/>
      <c r="Y15" s="683"/>
      <c r="Z15" s="683"/>
      <c r="AA15" s="743"/>
      <c r="AB15" s="1336">
        <f>ROUND('Cost Certification 3335'!D12*0.07,0)</f>
        <v>0</v>
      </c>
      <c r="AC15" s="1336"/>
      <c r="AD15" s="1336"/>
      <c r="AE15" s="1336"/>
      <c r="AF15" s="494"/>
    </row>
    <row r="16" spans="1:43" ht="3.75" customHeight="1">
      <c r="B16" s="751"/>
      <c r="C16" s="752"/>
      <c r="D16" s="752"/>
      <c r="E16" s="752"/>
      <c r="F16" s="752"/>
      <c r="G16" s="752"/>
      <c r="H16" s="752"/>
      <c r="O16" s="81"/>
      <c r="P16" s="494"/>
      <c r="S16" s="493"/>
      <c r="AF16" s="494"/>
    </row>
    <row r="17" spans="2:32" ht="15" customHeight="1" thickBot="1">
      <c r="B17" s="1333" t="s">
        <v>536</v>
      </c>
      <c r="C17" s="1334"/>
      <c r="D17" s="1334"/>
      <c r="E17" s="1334"/>
      <c r="F17" s="1334"/>
      <c r="G17" s="1334"/>
      <c r="H17" s="1334"/>
      <c r="J17" s="1337">
        <f>'MHDC 3341 - Sources'!P94</f>
        <v>0</v>
      </c>
      <c r="K17" s="1337"/>
      <c r="L17" s="1337"/>
      <c r="M17" s="1337"/>
      <c r="N17" s="1337"/>
      <c r="O17" s="81"/>
      <c r="P17" s="494"/>
      <c r="S17" s="531"/>
      <c r="T17" s="1338" t="s">
        <v>537</v>
      </c>
      <c r="U17" s="1338"/>
      <c r="V17" s="1338"/>
      <c r="W17" s="1338"/>
      <c r="X17" s="1338"/>
      <c r="Y17" s="1338"/>
      <c r="Z17" s="1338"/>
      <c r="AA17" s="753"/>
      <c r="AB17" s="1339">
        <f>ROUND(IF('Cost Certification 3335'!D12-AB11&gt;=999,IF(AB15-AB13&gt;0,AB15-AB13),0),0)</f>
        <v>0</v>
      </c>
      <c r="AC17" s="1339"/>
      <c r="AD17" s="1339"/>
      <c r="AE17" s="1339"/>
      <c r="AF17" s="754"/>
    </row>
    <row r="18" spans="2:32" ht="3.75" customHeight="1" thickBot="1">
      <c r="B18" s="751"/>
      <c r="C18" s="752"/>
      <c r="D18" s="752"/>
      <c r="E18" s="752"/>
      <c r="F18" s="752"/>
      <c r="G18" s="752"/>
      <c r="H18" s="752"/>
      <c r="O18" s="81"/>
      <c r="P18" s="494"/>
      <c r="T18" s="755"/>
      <c r="U18" s="755"/>
      <c r="V18" s="755"/>
      <c r="W18" s="755"/>
      <c r="X18" s="755"/>
      <c r="Y18" s="755"/>
      <c r="Z18" s="755"/>
      <c r="AA18" s="755"/>
      <c r="AB18" s="755"/>
      <c r="AC18" s="755"/>
      <c r="AD18" s="755"/>
      <c r="AE18" s="755"/>
      <c r="AF18" s="755"/>
    </row>
    <row r="19" spans="2:32" ht="15" customHeight="1">
      <c r="B19" s="1333" t="s">
        <v>422</v>
      </c>
      <c r="C19" s="1334"/>
      <c r="D19" s="1334"/>
      <c r="E19" s="1334"/>
      <c r="F19" s="1334"/>
      <c r="G19" s="1334"/>
      <c r="H19" s="1334"/>
      <c r="J19" s="1341">
        <f>SUM('MHDC 3341 - Sources'!AD94:AI95)</f>
        <v>0</v>
      </c>
      <c r="K19" s="1341"/>
      <c r="L19" s="1341"/>
      <c r="M19" s="1341"/>
      <c r="N19" s="1341"/>
      <c r="O19" s="81"/>
      <c r="P19" s="494"/>
      <c r="S19" s="1320" t="s">
        <v>538</v>
      </c>
      <c r="T19" s="1322"/>
      <c r="U19" s="1322"/>
      <c r="V19" s="1322"/>
      <c r="W19" s="1322"/>
      <c r="X19" s="1322"/>
      <c r="Y19" s="1322"/>
      <c r="Z19" s="1322"/>
      <c r="AA19" s="1322"/>
      <c r="AB19" s="1322"/>
      <c r="AC19" s="1322"/>
      <c r="AD19" s="1322"/>
      <c r="AE19" s="1322"/>
      <c r="AF19" s="1323"/>
    </row>
    <row r="20" spans="2:32" ht="3.75" customHeight="1" thickBot="1">
      <c r="B20" s="751"/>
      <c r="C20" s="752"/>
      <c r="D20" s="752"/>
      <c r="E20" s="752"/>
      <c r="F20" s="752"/>
      <c r="G20" s="752"/>
      <c r="H20" s="752"/>
      <c r="J20" s="532"/>
      <c r="K20" s="532"/>
      <c r="L20" s="532"/>
      <c r="M20" s="532"/>
      <c r="N20" s="532"/>
      <c r="O20" s="81"/>
      <c r="P20" s="494"/>
      <c r="S20" s="1328"/>
      <c r="T20" s="1329"/>
      <c r="U20" s="1329"/>
      <c r="V20" s="1329"/>
      <c r="W20" s="1329"/>
      <c r="X20" s="1329"/>
      <c r="Y20" s="1329"/>
      <c r="Z20" s="1329"/>
      <c r="AA20" s="1329"/>
      <c r="AB20" s="1329"/>
      <c r="AC20" s="1329"/>
      <c r="AD20" s="1329"/>
      <c r="AE20" s="1329"/>
      <c r="AF20" s="1330"/>
    </row>
    <row r="21" spans="2:32" ht="15" customHeight="1">
      <c r="B21" s="1342" t="s">
        <v>539</v>
      </c>
      <c r="C21" s="1343"/>
      <c r="D21" s="1343"/>
      <c r="E21" s="1343"/>
      <c r="F21" s="1343"/>
      <c r="G21" s="1343"/>
      <c r="H21" s="1343"/>
      <c r="I21" s="756"/>
      <c r="J21" s="1344" t="e">
        <f>J19/(J15*(J17*10))</f>
        <v>#DIV/0!</v>
      </c>
      <c r="K21" s="1345"/>
      <c r="L21" s="1345"/>
      <c r="M21" s="1345"/>
      <c r="N21" s="1345"/>
      <c r="O21" s="757"/>
      <c r="P21" s="758"/>
      <c r="S21" s="493"/>
      <c r="T21" s="683" t="s">
        <v>540</v>
      </c>
      <c r="U21" s="683"/>
      <c r="V21" s="683"/>
      <c r="W21" s="683"/>
      <c r="X21" s="683"/>
      <c r="Y21" s="683"/>
      <c r="Z21" s="683"/>
      <c r="AA21" s="743"/>
      <c r="AB21" s="1346">
        <f>'Cost Certification 3335'!J59</f>
        <v>0</v>
      </c>
      <c r="AC21" s="1346"/>
      <c r="AD21" s="1346"/>
      <c r="AE21" s="1346"/>
      <c r="AF21" s="494"/>
    </row>
    <row r="22" spans="2:32" ht="4.5" customHeight="1">
      <c r="B22" s="493"/>
      <c r="P22" s="494"/>
      <c r="S22" s="493"/>
      <c r="AF22" s="494"/>
    </row>
    <row r="23" spans="2:32" ht="15" customHeight="1">
      <c r="B23" s="759"/>
      <c r="C23" s="82"/>
      <c r="D23" s="82"/>
      <c r="E23" s="82"/>
      <c r="F23" s="82"/>
      <c r="G23" s="82"/>
      <c r="H23" s="82"/>
      <c r="I23" s="82"/>
      <c r="J23" s="1347"/>
      <c r="K23" s="1348"/>
      <c r="L23" s="1348"/>
      <c r="M23" s="1348"/>
      <c r="N23" s="1348"/>
      <c r="O23" s="532"/>
      <c r="P23" s="760"/>
      <c r="S23" s="493"/>
      <c r="T23" s="683" t="s">
        <v>541</v>
      </c>
      <c r="U23" s="683"/>
      <c r="V23" s="683"/>
      <c r="W23" s="683"/>
      <c r="X23" s="683"/>
      <c r="Y23" s="683"/>
      <c r="Z23" s="683"/>
      <c r="AA23" s="743"/>
      <c r="AB23" s="1336">
        <f>'Cost Certification 3335'!D44</f>
        <v>0</v>
      </c>
      <c r="AC23" s="1336"/>
      <c r="AD23" s="1336"/>
      <c r="AE23" s="1336"/>
      <c r="AF23" s="494"/>
    </row>
    <row r="24" spans="2:32" ht="3.75" customHeight="1">
      <c r="B24" s="493"/>
      <c r="P24" s="494"/>
      <c r="S24" s="493"/>
      <c r="AB24" s="761"/>
      <c r="AC24" s="761"/>
      <c r="AD24" s="761"/>
      <c r="AE24" s="761"/>
      <c r="AF24" s="494"/>
    </row>
    <row r="25" spans="2:32" ht="15" customHeight="1">
      <c r="B25" s="740" t="s">
        <v>542</v>
      </c>
      <c r="C25" s="741"/>
      <c r="D25" s="741"/>
      <c r="E25" s="741"/>
      <c r="F25" s="741"/>
      <c r="G25" s="741"/>
      <c r="H25" s="741"/>
      <c r="I25" s="741"/>
      <c r="J25" s="741"/>
      <c r="K25" s="741"/>
      <c r="L25" s="741"/>
      <c r="M25" s="741"/>
      <c r="N25" s="741"/>
      <c r="O25" s="741"/>
      <c r="P25" s="742"/>
      <c r="S25" s="493"/>
      <c r="T25" s="683" t="s">
        <v>543</v>
      </c>
      <c r="U25" s="683"/>
      <c r="V25" s="683"/>
      <c r="W25" s="683"/>
      <c r="X25" s="683"/>
      <c r="Y25" s="683"/>
      <c r="Z25" s="683"/>
      <c r="AA25" s="743"/>
      <c r="AB25" s="1331">
        <f>'Cost Certification 3335'!J44</f>
        <v>0</v>
      </c>
      <c r="AC25" s="1331"/>
      <c r="AD25" s="1331"/>
      <c r="AE25" s="1331"/>
      <c r="AF25" s="494"/>
    </row>
    <row r="26" spans="2:32" ht="4.5" customHeight="1">
      <c r="B26" s="744"/>
      <c r="C26" s="745"/>
      <c r="D26" s="745"/>
      <c r="E26" s="745"/>
      <c r="F26" s="745"/>
      <c r="G26" s="745"/>
      <c r="H26" s="745"/>
      <c r="I26" s="745"/>
      <c r="J26" s="745"/>
      <c r="K26" s="745"/>
      <c r="L26" s="745"/>
      <c r="M26" s="745"/>
      <c r="N26" s="745"/>
      <c r="O26" s="745"/>
      <c r="P26" s="746"/>
      <c r="S26" s="493"/>
      <c r="AF26" s="494"/>
    </row>
    <row r="27" spans="2:32" ht="15" customHeight="1">
      <c r="B27" s="747"/>
      <c r="C27" s="749"/>
      <c r="D27" s="749"/>
      <c r="E27" s="749"/>
      <c r="F27" s="749"/>
      <c r="G27" s="749"/>
      <c r="H27" s="749"/>
      <c r="I27" s="749"/>
      <c r="J27" s="749"/>
      <c r="K27" s="749"/>
      <c r="L27" s="749"/>
      <c r="M27" s="749"/>
      <c r="N27" s="749"/>
      <c r="O27" s="749"/>
      <c r="P27" s="750"/>
      <c r="S27" s="493"/>
      <c r="T27" s="683" t="s">
        <v>544</v>
      </c>
      <c r="U27" s="683"/>
      <c r="V27" s="683"/>
      <c r="W27" s="683"/>
      <c r="X27" s="683"/>
      <c r="Y27" s="683"/>
      <c r="Z27" s="683"/>
      <c r="AA27" s="743"/>
      <c r="AB27" s="1349" t="str">
        <f>IF(ISBLANK('Cost Certification 3335'!J52),"",'Cost Certification 3335'!J52)</f>
        <v/>
      </c>
      <c r="AC27" s="1350"/>
      <c r="AD27" s="1350"/>
      <c r="AE27" s="1350"/>
      <c r="AF27" s="494"/>
    </row>
    <row r="28" spans="2:32" ht="4.5" customHeight="1">
      <c r="B28" s="493"/>
      <c r="P28" s="494"/>
      <c r="S28" s="493"/>
      <c r="T28" s="683"/>
      <c r="U28" s="683"/>
      <c r="V28" s="683"/>
      <c r="W28" s="683"/>
      <c r="X28" s="683"/>
      <c r="Y28" s="683"/>
      <c r="Z28" s="683"/>
      <c r="AA28" s="743"/>
      <c r="AB28" s="762"/>
      <c r="AC28" s="763"/>
      <c r="AD28" s="763"/>
      <c r="AE28" s="763"/>
      <c r="AF28" s="494"/>
    </row>
    <row r="29" spans="2:32" ht="15" customHeight="1">
      <c r="B29" s="1333" t="s">
        <v>534</v>
      </c>
      <c r="C29" s="1334"/>
      <c r="D29" s="1334"/>
      <c r="E29" s="1334"/>
      <c r="F29" s="1334"/>
      <c r="G29" s="1334"/>
      <c r="H29" s="1334"/>
      <c r="J29" s="1335">
        <f>'MHDC 3341 - Sources'!Z97</f>
        <v>0</v>
      </c>
      <c r="K29" s="1335"/>
      <c r="L29" s="1335"/>
      <c r="M29" s="1335"/>
      <c r="N29" s="1335"/>
      <c r="P29" s="494"/>
      <c r="S29" s="493"/>
      <c r="T29" s="683" t="s">
        <v>545</v>
      </c>
      <c r="U29" s="683"/>
      <c r="V29" s="683"/>
      <c r="W29" s="683"/>
      <c r="X29" s="1351">
        <v>0.3</v>
      </c>
      <c r="Y29" s="1352"/>
      <c r="Z29" s="1352"/>
      <c r="AA29" s="764">
        <v>0.7</v>
      </c>
      <c r="AB29" s="765"/>
      <c r="AC29" s="763"/>
      <c r="AD29" s="763"/>
      <c r="AE29" s="763"/>
      <c r="AF29" s="494"/>
    </row>
    <row r="30" spans="2:32" ht="4.5" customHeight="1">
      <c r="B30" s="751"/>
      <c r="C30" s="752"/>
      <c r="D30" s="752"/>
      <c r="E30" s="752"/>
      <c r="F30" s="752"/>
      <c r="G30" s="752"/>
      <c r="H30" s="752"/>
      <c r="P30" s="494"/>
      <c r="S30" s="493"/>
      <c r="X30" s="766"/>
      <c r="Y30" s="455"/>
      <c r="Z30" s="767"/>
      <c r="AA30" s="768"/>
      <c r="AB30" s="766"/>
      <c r="AF30" s="494"/>
    </row>
    <row r="31" spans="2:32" ht="15" customHeight="1" thickBot="1">
      <c r="B31" s="1333" t="s">
        <v>536</v>
      </c>
      <c r="C31" s="1334"/>
      <c r="D31" s="1334"/>
      <c r="E31" s="1334"/>
      <c r="F31" s="1334"/>
      <c r="G31" s="1334"/>
      <c r="H31" s="1334"/>
      <c r="J31" s="1355">
        <f>'MHDC 3341 - Sources'!P97</f>
        <v>0</v>
      </c>
      <c r="K31" s="1355"/>
      <c r="L31" s="1355"/>
      <c r="M31" s="1355"/>
      <c r="N31" s="1355"/>
      <c r="P31" s="494"/>
      <c r="S31" s="531"/>
      <c r="T31" s="769"/>
      <c r="U31" s="769"/>
      <c r="V31" s="769"/>
      <c r="W31" s="770"/>
      <c r="X31" s="1356">
        <f>'Cost Certification 3335'!J54</f>
        <v>0</v>
      </c>
      <c r="Y31" s="1357"/>
      <c r="Z31" s="1358"/>
      <c r="AA31" s="771">
        <f>'Cost Certification 3335'!J56</f>
        <v>0</v>
      </c>
      <c r="AB31" s="772"/>
      <c r="AC31" s="773"/>
      <c r="AD31" s="773"/>
      <c r="AE31" s="773"/>
      <c r="AF31" s="754"/>
    </row>
    <row r="32" spans="2:32" ht="4.5" customHeight="1" thickBot="1">
      <c r="B32" s="751"/>
      <c r="C32" s="752"/>
      <c r="D32" s="752"/>
      <c r="E32" s="752"/>
      <c r="F32" s="752"/>
      <c r="G32" s="752"/>
      <c r="H32" s="752"/>
      <c r="P32" s="494"/>
    </row>
    <row r="33" spans="2:38" ht="15" customHeight="1">
      <c r="B33" s="1333" t="s">
        <v>546</v>
      </c>
      <c r="C33" s="1334"/>
      <c r="D33" s="1334"/>
      <c r="E33" s="1334"/>
      <c r="F33" s="1334"/>
      <c r="G33" s="1334"/>
      <c r="H33" s="1334"/>
      <c r="J33" s="1355">
        <f>'MHDC 3341 - Sources'!AD97</f>
        <v>0</v>
      </c>
      <c r="K33" s="1355"/>
      <c r="L33" s="1355"/>
      <c r="M33" s="1355"/>
      <c r="N33" s="1355"/>
      <c r="P33" s="494"/>
      <c r="S33" s="1320" t="s">
        <v>547</v>
      </c>
      <c r="T33" s="1322"/>
      <c r="U33" s="1322"/>
      <c r="V33" s="1322"/>
      <c r="W33" s="1322"/>
      <c r="X33" s="1322"/>
      <c r="Y33" s="1322"/>
      <c r="Z33" s="1322"/>
      <c r="AA33" s="1322"/>
      <c r="AB33" s="1322"/>
      <c r="AC33" s="1322"/>
      <c r="AD33" s="1322"/>
      <c r="AE33" s="1322"/>
      <c r="AF33" s="1323"/>
    </row>
    <row r="34" spans="2:38" ht="3.75" customHeight="1" thickBot="1">
      <c r="B34" s="751"/>
      <c r="C34" s="752"/>
      <c r="D34" s="752"/>
      <c r="E34" s="752"/>
      <c r="F34" s="752"/>
      <c r="G34" s="752"/>
      <c r="H34" s="752"/>
      <c r="J34" s="774"/>
      <c r="K34" s="532"/>
      <c r="L34" s="532"/>
      <c r="M34" s="532"/>
      <c r="N34" s="532"/>
      <c r="P34" s="494"/>
      <c r="S34" s="1328"/>
      <c r="T34" s="1329"/>
      <c r="U34" s="1329"/>
      <c r="V34" s="1329"/>
      <c r="W34" s="1329"/>
      <c r="X34" s="1329"/>
      <c r="Y34" s="1329"/>
      <c r="Z34" s="1329"/>
      <c r="AA34" s="1329"/>
      <c r="AB34" s="1329"/>
      <c r="AC34" s="1329"/>
      <c r="AD34" s="1329"/>
      <c r="AE34" s="1329"/>
      <c r="AF34" s="1330"/>
    </row>
    <row r="35" spans="2:38" ht="15" customHeight="1">
      <c r="B35" s="1342" t="s">
        <v>539</v>
      </c>
      <c r="C35" s="1343"/>
      <c r="D35" s="1343"/>
      <c r="E35" s="1343"/>
      <c r="F35" s="1343"/>
      <c r="G35" s="1343"/>
      <c r="H35" s="1343"/>
      <c r="I35" s="756"/>
      <c r="J35" s="1359" t="e">
        <f>J33/((J31*10)*J29)</f>
        <v>#DIV/0!</v>
      </c>
      <c r="K35" s="1359"/>
      <c r="L35" s="1359"/>
      <c r="M35" s="1359"/>
      <c r="N35" s="1359"/>
      <c r="O35" s="756"/>
      <c r="P35" s="758"/>
      <c r="S35" s="775"/>
      <c r="T35" s="1360"/>
      <c r="U35" s="1360"/>
      <c r="V35" s="1360"/>
      <c r="W35" s="1360"/>
      <c r="X35" s="1360"/>
      <c r="Y35" s="1360"/>
      <c r="Z35" s="1360"/>
      <c r="AA35" s="1360"/>
      <c r="AB35" s="1361"/>
      <c r="AC35" s="1361"/>
      <c r="AD35" s="1361"/>
      <c r="AE35" s="1361"/>
      <c r="AF35" s="776"/>
    </row>
    <row r="36" spans="2:38" ht="3.75" customHeight="1">
      <c r="B36" s="493"/>
      <c r="P36" s="494"/>
      <c r="S36" s="777"/>
      <c r="T36" s="533"/>
      <c r="U36" s="533"/>
      <c r="V36" s="533"/>
      <c r="W36" s="533"/>
      <c r="X36" s="533"/>
      <c r="Y36" s="533"/>
      <c r="Z36" s="533"/>
      <c r="AA36" s="533"/>
      <c r="AB36" s="774"/>
      <c r="AC36" s="774"/>
      <c r="AD36" s="774"/>
      <c r="AE36" s="774"/>
      <c r="AF36" s="494"/>
    </row>
    <row r="37" spans="2:38" ht="15" customHeight="1" thickBot="1">
      <c r="B37" s="778"/>
      <c r="C37" s="779"/>
      <c r="D37" s="779"/>
      <c r="E37" s="779"/>
      <c r="F37" s="779"/>
      <c r="G37" s="779"/>
      <c r="H37" s="779"/>
      <c r="I37" s="779"/>
      <c r="J37" s="780"/>
      <c r="K37" s="552"/>
      <c r="L37" s="552"/>
      <c r="M37" s="552"/>
      <c r="N37" s="552"/>
      <c r="O37" s="781"/>
      <c r="P37" s="782"/>
      <c r="S37" s="759" t="s">
        <v>548</v>
      </c>
      <c r="U37" s="755"/>
      <c r="V37" s="755"/>
      <c r="W37" s="755"/>
      <c r="X37" s="755"/>
      <c r="Y37" s="755"/>
      <c r="Z37" s="755"/>
      <c r="AA37" s="755"/>
      <c r="AB37" s="1362"/>
      <c r="AC37" s="1362"/>
      <c r="AD37" s="1362"/>
      <c r="AE37" s="1362"/>
      <c r="AF37" s="494"/>
    </row>
    <row r="38" spans="2:38" ht="3.75" customHeight="1" thickBot="1">
      <c r="B38" s="783"/>
      <c r="C38" s="784"/>
      <c r="D38" s="784"/>
      <c r="E38" s="784"/>
      <c r="F38" s="784"/>
      <c r="G38" s="784"/>
      <c r="H38" s="784"/>
      <c r="I38" s="784"/>
      <c r="J38" s="784"/>
      <c r="K38" s="784"/>
      <c r="L38" s="784"/>
      <c r="M38" s="784"/>
      <c r="N38" s="784"/>
      <c r="O38" s="784"/>
      <c r="P38" s="785"/>
      <c r="S38" s="777"/>
      <c r="T38" s="763"/>
      <c r="U38" s="763"/>
      <c r="V38" s="763"/>
      <c r="W38" s="763"/>
      <c r="X38" s="763"/>
      <c r="Y38" s="763"/>
      <c r="Z38" s="763"/>
      <c r="AA38" s="786"/>
      <c r="AB38" s="774"/>
      <c r="AC38" s="774"/>
      <c r="AD38" s="774"/>
      <c r="AE38" s="774"/>
      <c r="AF38" s="494"/>
      <c r="AL38" s="455"/>
    </row>
    <row r="39" spans="2:38" ht="15" customHeight="1">
      <c r="B39" s="1320" t="s">
        <v>594</v>
      </c>
      <c r="C39" s="1322"/>
      <c r="D39" s="1322"/>
      <c r="E39" s="1322"/>
      <c r="F39" s="1322"/>
      <c r="G39" s="1322"/>
      <c r="H39" s="1322"/>
      <c r="I39" s="1322"/>
      <c r="J39" s="1322"/>
      <c r="K39" s="1322"/>
      <c r="L39" s="1322"/>
      <c r="M39" s="1322"/>
      <c r="N39" s="1322"/>
      <c r="O39" s="1322"/>
      <c r="P39" s="1323"/>
      <c r="S39" s="777"/>
      <c r="T39" s="1353" t="s">
        <v>398</v>
      </c>
      <c r="U39" s="1353"/>
      <c r="V39" s="1353"/>
      <c r="W39" s="1353"/>
      <c r="X39" s="1353"/>
      <c r="Y39" s="1353"/>
      <c r="Z39" s="1353"/>
      <c r="AA39" s="1353"/>
      <c r="AB39" s="1354">
        <f>'MHDC 3341 - Sources'!AC118</f>
        <v>0</v>
      </c>
      <c r="AC39" s="1354"/>
      <c r="AD39" s="1354"/>
      <c r="AE39" s="1354"/>
      <c r="AF39" s="494"/>
      <c r="AL39" s="455"/>
    </row>
    <row r="40" spans="2:38" ht="3.75" customHeight="1" thickBot="1">
      <c r="B40" s="1328"/>
      <c r="C40" s="1329"/>
      <c r="D40" s="1329"/>
      <c r="E40" s="1329"/>
      <c r="F40" s="1329"/>
      <c r="G40" s="1329"/>
      <c r="H40" s="1329"/>
      <c r="I40" s="1329"/>
      <c r="J40" s="1329"/>
      <c r="K40" s="1329"/>
      <c r="L40" s="1329"/>
      <c r="M40" s="1329"/>
      <c r="N40" s="1329"/>
      <c r="O40" s="1329"/>
      <c r="P40" s="1330"/>
      <c r="S40" s="777"/>
      <c r="T40" s="787"/>
      <c r="U40" s="787"/>
      <c r="V40" s="787"/>
      <c r="W40" s="787"/>
      <c r="X40" s="787"/>
      <c r="Y40" s="787"/>
      <c r="Z40" s="787"/>
      <c r="AA40" s="787"/>
      <c r="AB40" s="774"/>
      <c r="AC40" s="774"/>
      <c r="AD40" s="774"/>
      <c r="AE40" s="774"/>
      <c r="AF40" s="494"/>
    </row>
    <row r="41" spans="2:38" ht="15" customHeight="1">
      <c r="B41" s="1364" t="s">
        <v>287</v>
      </c>
      <c r="C41" s="1365"/>
      <c r="D41" s="1365"/>
      <c r="E41" s="1365"/>
      <c r="F41" s="1365"/>
      <c r="G41" s="1365"/>
      <c r="H41" s="1365"/>
      <c r="I41" s="532"/>
      <c r="J41" s="532"/>
      <c r="K41" s="532"/>
      <c r="L41" s="532"/>
      <c r="M41" s="532"/>
      <c r="N41" s="532"/>
      <c r="O41" s="532"/>
      <c r="P41" s="760"/>
      <c r="S41" s="777"/>
      <c r="T41" s="1353" t="s">
        <v>399</v>
      </c>
      <c r="U41" s="1353"/>
      <c r="V41" s="1353"/>
      <c r="W41" s="1353"/>
      <c r="X41" s="1353"/>
      <c r="Y41" s="1353"/>
      <c r="Z41" s="1353"/>
      <c r="AA41" s="1353"/>
      <c r="AB41" s="1354">
        <f>'MHDC 3341 - Sources'!AC119</f>
        <v>0</v>
      </c>
      <c r="AC41" s="1354"/>
      <c r="AD41" s="1354"/>
      <c r="AE41" s="1354"/>
      <c r="AF41" s="494"/>
    </row>
    <row r="42" spans="2:38" ht="3.75" customHeight="1">
      <c r="B42" s="700"/>
      <c r="C42" s="533"/>
      <c r="D42" s="533"/>
      <c r="E42" s="533"/>
      <c r="F42" s="533"/>
      <c r="G42" s="533"/>
      <c r="H42" s="533"/>
      <c r="I42" s="532"/>
      <c r="J42" s="532"/>
      <c r="K42" s="532"/>
      <c r="L42" s="532"/>
      <c r="M42" s="532"/>
      <c r="N42" s="532"/>
      <c r="O42" s="532"/>
      <c r="P42" s="760"/>
      <c r="S42" s="777"/>
      <c r="T42" s="763"/>
      <c r="U42" s="763"/>
      <c r="V42" s="763"/>
      <c r="W42" s="763"/>
      <c r="X42" s="763"/>
      <c r="Y42" s="763"/>
      <c r="Z42" s="763"/>
      <c r="AA42" s="786"/>
      <c r="AB42" s="774"/>
      <c r="AC42" s="774"/>
      <c r="AD42" s="774"/>
      <c r="AE42" s="774"/>
      <c r="AF42" s="494"/>
    </row>
    <row r="43" spans="2:38" ht="15" customHeight="1">
      <c r="B43" s="1363" t="s">
        <v>549</v>
      </c>
      <c r="C43" s="1353"/>
      <c r="D43" s="1353"/>
      <c r="E43" s="1353"/>
      <c r="F43" s="1353"/>
      <c r="G43" s="1353"/>
      <c r="H43" s="1353"/>
      <c r="I43" s="533"/>
      <c r="J43" s="1354">
        <f>'Cost Certification 3335'!D12</f>
        <v>0</v>
      </c>
      <c r="K43" s="1354"/>
      <c r="L43" s="1354"/>
      <c r="M43" s="1354"/>
      <c r="N43" s="1354"/>
      <c r="O43" s="532"/>
      <c r="P43" s="760"/>
      <c r="S43" s="777"/>
      <c r="T43" s="1353" t="s">
        <v>404</v>
      </c>
      <c r="U43" s="1353"/>
      <c r="V43" s="1353"/>
      <c r="W43" s="1353"/>
      <c r="X43" s="1353"/>
      <c r="Y43" s="1353"/>
      <c r="Z43" s="1353"/>
      <c r="AA43" s="1353"/>
      <c r="AB43" s="1354">
        <f>'MHDC 3341 - Sources'!AC120</f>
        <v>0</v>
      </c>
      <c r="AC43" s="1354"/>
      <c r="AD43" s="1354"/>
      <c r="AE43" s="1354"/>
      <c r="AF43" s="494"/>
    </row>
    <row r="44" spans="2:38" ht="3.75" customHeight="1">
      <c r="B44" s="777"/>
      <c r="C44" s="532"/>
      <c r="D44" s="532"/>
      <c r="E44" s="532"/>
      <c r="F44" s="532"/>
      <c r="G44" s="532"/>
      <c r="H44" s="532"/>
      <c r="I44" s="532"/>
      <c r="J44" s="788"/>
      <c r="K44" s="788"/>
      <c r="L44" s="788"/>
      <c r="M44" s="788"/>
      <c r="N44" s="788"/>
      <c r="O44" s="532"/>
      <c r="P44" s="760"/>
      <c r="S44" s="777"/>
      <c r="T44" s="787"/>
      <c r="U44" s="787"/>
      <c r="V44" s="787"/>
      <c r="W44" s="787"/>
      <c r="X44" s="787"/>
      <c r="Y44" s="787"/>
      <c r="Z44" s="787"/>
      <c r="AA44" s="787"/>
      <c r="AB44" s="774"/>
      <c r="AC44" s="774"/>
      <c r="AD44" s="774"/>
      <c r="AE44" s="774"/>
      <c r="AF44" s="494"/>
    </row>
    <row r="45" spans="2:38" ht="15" customHeight="1">
      <c r="B45" s="1366" t="s">
        <v>550</v>
      </c>
      <c r="C45" s="1367"/>
      <c r="D45" s="1367"/>
      <c r="E45" s="1367"/>
      <c r="F45" s="1367"/>
      <c r="G45" s="1367"/>
      <c r="H45" s="1367"/>
      <c r="J45" s="1354">
        <f>J43*10</f>
        <v>0</v>
      </c>
      <c r="K45" s="1354"/>
      <c r="L45" s="1354"/>
      <c r="M45" s="1354"/>
      <c r="N45" s="1354"/>
      <c r="O45" s="532"/>
      <c r="P45" s="760"/>
      <c r="S45" s="777"/>
      <c r="T45" s="1353" t="s">
        <v>425</v>
      </c>
      <c r="U45" s="1353"/>
      <c r="V45" s="1353"/>
      <c r="W45" s="1353"/>
      <c r="X45" s="1353"/>
      <c r="Y45" s="1353"/>
      <c r="Z45" s="1353"/>
      <c r="AA45" s="1353"/>
      <c r="AB45" s="1354">
        <f>'MHDC 3341 - Sources'!AC121</f>
        <v>0</v>
      </c>
      <c r="AC45" s="1354"/>
      <c r="AD45" s="1354"/>
      <c r="AE45" s="1354"/>
      <c r="AF45" s="494"/>
    </row>
    <row r="46" spans="2:38" ht="3.75" customHeight="1">
      <c r="B46" s="777"/>
      <c r="C46" s="532"/>
      <c r="D46" s="532"/>
      <c r="E46" s="532"/>
      <c r="F46" s="532"/>
      <c r="G46" s="532"/>
      <c r="H46" s="532"/>
      <c r="I46" s="532"/>
      <c r="J46" s="532"/>
      <c r="K46" s="532"/>
      <c r="L46" s="532"/>
      <c r="M46" s="532"/>
      <c r="N46" s="532"/>
      <c r="O46" s="532"/>
      <c r="P46" s="760"/>
      <c r="S46" s="777"/>
      <c r="T46" s="683"/>
      <c r="U46" s="683"/>
      <c r="V46" s="683"/>
      <c r="W46" s="683"/>
      <c r="X46" s="683"/>
      <c r="Y46" s="683"/>
      <c r="Z46" s="683"/>
      <c r="AA46" s="789"/>
      <c r="AB46" s="774"/>
      <c r="AC46" s="774"/>
      <c r="AD46" s="774"/>
      <c r="AE46" s="774"/>
      <c r="AF46" s="494"/>
    </row>
    <row r="47" spans="2:38" ht="15" customHeight="1">
      <c r="B47" s="1366" t="s">
        <v>551</v>
      </c>
      <c r="C47" s="1367"/>
      <c r="D47" s="1367"/>
      <c r="E47" s="1367"/>
      <c r="F47" s="1367"/>
      <c r="G47" s="1367"/>
      <c r="H47" s="1367"/>
      <c r="J47" s="1368" t="e">
        <f>J21</f>
        <v>#DIV/0!</v>
      </c>
      <c r="K47" s="1369"/>
      <c r="L47" s="1369"/>
      <c r="M47" s="1369"/>
      <c r="N47" s="1369"/>
      <c r="O47" s="532"/>
      <c r="P47" s="760"/>
      <c r="S47" s="790"/>
      <c r="T47" s="1370" t="s">
        <v>552</v>
      </c>
      <c r="U47" s="1370"/>
      <c r="V47" s="1370"/>
      <c r="W47" s="1370"/>
      <c r="X47" s="1370"/>
      <c r="Y47" s="1370"/>
      <c r="Z47" s="1370"/>
      <c r="AA47" s="1370"/>
      <c r="AB47" s="1371">
        <f>SUM(AB39,AB41,AB43,AB45)</f>
        <v>0</v>
      </c>
      <c r="AC47" s="1371"/>
      <c r="AD47" s="1371"/>
      <c r="AE47" s="1371"/>
      <c r="AF47" s="791"/>
    </row>
    <row r="48" spans="2:38" ht="3.75" customHeight="1" thickBot="1">
      <c r="B48" s="777"/>
      <c r="C48" s="532"/>
      <c r="D48" s="532"/>
      <c r="E48" s="532"/>
      <c r="F48" s="532"/>
      <c r="G48" s="532"/>
      <c r="H48" s="532"/>
      <c r="I48" s="532"/>
      <c r="J48" s="532"/>
      <c r="K48" s="532"/>
      <c r="L48" s="532"/>
      <c r="M48" s="532"/>
      <c r="N48" s="532"/>
      <c r="O48" s="532"/>
      <c r="P48" s="760"/>
      <c r="S48" s="792"/>
      <c r="T48" s="793"/>
      <c r="U48" s="793"/>
      <c r="V48" s="793"/>
      <c r="W48" s="793"/>
      <c r="X48" s="793"/>
      <c r="Y48" s="793"/>
      <c r="Z48" s="793"/>
      <c r="AA48" s="793"/>
      <c r="AB48" s="753"/>
      <c r="AC48" s="753"/>
      <c r="AD48" s="753"/>
      <c r="AE48" s="753"/>
      <c r="AF48" s="754"/>
    </row>
    <row r="49" spans="2:38" ht="15" customHeight="1">
      <c r="B49" s="794" t="s">
        <v>553</v>
      </c>
      <c r="C49" s="795"/>
      <c r="D49" s="795"/>
      <c r="E49" s="795"/>
      <c r="F49" s="795"/>
      <c r="G49" s="795"/>
      <c r="H49" s="795"/>
      <c r="I49" s="756"/>
      <c r="J49" s="1373" t="e">
        <f>J45*J47*J15</f>
        <v>#DIV/0!</v>
      </c>
      <c r="K49" s="1373"/>
      <c r="L49" s="1373"/>
      <c r="M49" s="1373"/>
      <c r="N49" s="1373"/>
      <c r="O49" s="756"/>
      <c r="P49" s="758"/>
      <c r="S49" s="777"/>
      <c r="T49" s="1168"/>
      <c r="U49" s="1168"/>
      <c r="V49" s="1168"/>
      <c r="W49" s="1168"/>
      <c r="X49" s="1168"/>
      <c r="Y49" s="1168"/>
      <c r="Z49" s="1168"/>
      <c r="AA49" s="1168"/>
      <c r="AB49" s="1362"/>
      <c r="AC49" s="1362"/>
      <c r="AD49" s="1362"/>
      <c r="AE49" s="1362"/>
      <c r="AF49" s="494"/>
    </row>
    <row r="50" spans="2:38" ht="3.75" customHeight="1" thickBot="1">
      <c r="B50" s="796"/>
      <c r="C50" s="797"/>
      <c r="D50" s="797"/>
      <c r="E50" s="797"/>
      <c r="F50" s="797"/>
      <c r="G50" s="797"/>
      <c r="H50" s="797"/>
      <c r="I50" s="769"/>
      <c r="J50" s="769"/>
      <c r="K50" s="769"/>
      <c r="L50" s="769"/>
      <c r="M50" s="769"/>
      <c r="N50" s="769"/>
      <c r="O50" s="769"/>
      <c r="P50" s="798"/>
      <c r="S50" s="777"/>
      <c r="T50" s="799"/>
      <c r="U50" s="799"/>
      <c r="V50" s="799"/>
      <c r="W50" s="799"/>
      <c r="X50" s="799"/>
      <c r="Y50" s="799"/>
      <c r="Z50" s="799"/>
      <c r="AA50" s="799"/>
      <c r="AB50" s="774"/>
      <c r="AC50" s="774"/>
      <c r="AD50" s="774"/>
      <c r="AE50" s="774"/>
      <c r="AF50" s="494"/>
    </row>
    <row r="51" spans="2:38" ht="15" customHeight="1">
      <c r="B51" s="1374" t="s">
        <v>288</v>
      </c>
      <c r="C51" s="1118"/>
      <c r="D51" s="1118"/>
      <c r="E51" s="1118"/>
      <c r="F51" s="1118"/>
      <c r="G51" s="1118"/>
      <c r="H51" s="1118"/>
      <c r="I51" s="532"/>
      <c r="J51" s="532"/>
      <c r="K51" s="532"/>
      <c r="L51" s="532"/>
      <c r="M51" s="532"/>
      <c r="N51" s="532"/>
      <c r="O51" s="532"/>
      <c r="P51" s="760"/>
      <c r="S51" s="800" t="s">
        <v>554</v>
      </c>
      <c r="U51" s="755"/>
      <c r="V51" s="755"/>
      <c r="W51" s="755"/>
      <c r="X51" s="755"/>
      <c r="Y51" s="755"/>
      <c r="Z51" s="755"/>
      <c r="AA51" s="755"/>
      <c r="AB51" s="1375"/>
      <c r="AC51" s="1375"/>
      <c r="AD51" s="1375"/>
      <c r="AE51" s="1375"/>
      <c r="AF51" s="494"/>
    </row>
    <row r="52" spans="2:38" ht="3.75" customHeight="1">
      <c r="B52" s="700"/>
      <c r="C52" s="533"/>
      <c r="D52" s="533"/>
      <c r="E52" s="533"/>
      <c r="F52" s="533"/>
      <c r="G52" s="533"/>
      <c r="H52" s="533"/>
      <c r="I52" s="532"/>
      <c r="J52" s="532"/>
      <c r="K52" s="532"/>
      <c r="L52" s="532"/>
      <c r="M52" s="532"/>
      <c r="N52" s="532"/>
      <c r="O52" s="532"/>
      <c r="P52" s="760"/>
      <c r="S52" s="777"/>
      <c r="T52" s="683"/>
      <c r="U52" s="683"/>
      <c r="V52" s="683"/>
      <c r="W52" s="683"/>
      <c r="X52" s="683"/>
      <c r="Y52" s="683"/>
      <c r="Z52" s="683"/>
      <c r="AA52" s="789"/>
      <c r="AB52" s="774"/>
      <c r="AC52" s="774"/>
      <c r="AD52" s="774"/>
      <c r="AE52" s="774"/>
      <c r="AF52" s="494"/>
    </row>
    <row r="53" spans="2:38" ht="15" customHeight="1">
      <c r="B53" s="1363" t="s">
        <v>549</v>
      </c>
      <c r="C53" s="1353"/>
      <c r="D53" s="1353"/>
      <c r="E53" s="1353"/>
      <c r="F53" s="1353"/>
      <c r="G53" s="1353"/>
      <c r="H53" s="1353"/>
      <c r="I53" s="533"/>
      <c r="J53" s="1354">
        <f>'Cost Certification 3335'!N12</f>
        <v>0</v>
      </c>
      <c r="K53" s="1354"/>
      <c r="L53" s="1354"/>
      <c r="M53" s="1354"/>
      <c r="N53" s="1354"/>
      <c r="O53" s="532"/>
      <c r="P53" s="760"/>
      <c r="S53" s="777"/>
      <c r="T53" s="1353" t="s">
        <v>426</v>
      </c>
      <c r="U53" s="1353"/>
      <c r="V53" s="1353"/>
      <c r="W53" s="1353"/>
      <c r="X53" s="1353"/>
      <c r="Y53" s="1353"/>
      <c r="Z53" s="1353"/>
      <c r="AA53" s="1353"/>
      <c r="AB53" s="1354">
        <f>'MHDC 3341 - Sources'!AC122</f>
        <v>0</v>
      </c>
      <c r="AC53" s="1354"/>
      <c r="AD53" s="1354"/>
      <c r="AE53" s="1354"/>
      <c r="AF53" s="494"/>
      <c r="AK53" s="1283"/>
      <c r="AL53" s="1283"/>
    </row>
    <row r="54" spans="2:38" ht="3.75" customHeight="1">
      <c r="B54" s="777"/>
      <c r="C54" s="532"/>
      <c r="D54" s="532"/>
      <c r="E54" s="532"/>
      <c r="F54" s="532"/>
      <c r="G54" s="532"/>
      <c r="H54" s="532"/>
      <c r="I54" s="532"/>
      <c r="J54" s="788"/>
      <c r="K54" s="788"/>
      <c r="L54" s="788"/>
      <c r="M54" s="788"/>
      <c r="N54" s="788"/>
      <c r="O54" s="532"/>
      <c r="P54" s="760"/>
      <c r="S54" s="777"/>
      <c r="T54" s="787"/>
      <c r="U54" s="787"/>
      <c r="V54" s="787"/>
      <c r="W54" s="787"/>
      <c r="X54" s="787"/>
      <c r="Y54" s="787"/>
      <c r="Z54" s="787"/>
      <c r="AA54" s="787"/>
      <c r="AB54" s="774"/>
      <c r="AC54" s="774"/>
      <c r="AD54" s="774"/>
      <c r="AE54" s="774"/>
      <c r="AF54" s="494"/>
    </row>
    <row r="55" spans="2:38" ht="15" customHeight="1">
      <c r="B55" s="1366" t="s">
        <v>550</v>
      </c>
      <c r="C55" s="1367"/>
      <c r="D55" s="1367"/>
      <c r="E55" s="1367"/>
      <c r="F55" s="1367"/>
      <c r="G55" s="1367"/>
      <c r="H55" s="1367"/>
      <c r="J55" s="1354">
        <f>J53*10</f>
        <v>0</v>
      </c>
      <c r="K55" s="1354"/>
      <c r="L55" s="1354"/>
      <c r="M55" s="1354"/>
      <c r="N55" s="1354"/>
      <c r="O55" s="532"/>
      <c r="P55" s="760"/>
      <c r="S55" s="777"/>
      <c r="T55" s="1353" t="s">
        <v>427</v>
      </c>
      <c r="U55" s="1353"/>
      <c r="V55" s="1353"/>
      <c r="W55" s="1353"/>
      <c r="X55" s="1353"/>
      <c r="Y55" s="1353"/>
      <c r="Z55" s="1353"/>
      <c r="AA55" s="1353"/>
      <c r="AB55" s="1354">
        <f>'MHDC 3341 - Sources'!AC123</f>
        <v>0</v>
      </c>
      <c r="AC55" s="1354"/>
      <c r="AD55" s="1354"/>
      <c r="AE55" s="1354"/>
      <c r="AF55" s="494"/>
    </row>
    <row r="56" spans="2:38" ht="3.75" customHeight="1">
      <c r="B56" s="777"/>
      <c r="C56" s="532"/>
      <c r="D56" s="532"/>
      <c r="E56" s="532"/>
      <c r="F56" s="532"/>
      <c r="G56" s="532"/>
      <c r="H56" s="532"/>
      <c r="I56" s="532"/>
      <c r="J56" s="532"/>
      <c r="K56" s="532"/>
      <c r="L56" s="532"/>
      <c r="M56" s="532"/>
      <c r="N56" s="532"/>
      <c r="O56" s="532"/>
      <c r="P56" s="760"/>
      <c r="S56" s="777"/>
      <c r="T56" s="763"/>
      <c r="U56" s="763"/>
      <c r="V56" s="763"/>
      <c r="W56" s="763"/>
      <c r="X56" s="763"/>
      <c r="Y56" s="763"/>
      <c r="Z56" s="763"/>
      <c r="AA56" s="786"/>
      <c r="AB56" s="774"/>
      <c r="AC56" s="774"/>
      <c r="AD56" s="774"/>
      <c r="AE56" s="774"/>
      <c r="AF56" s="494"/>
    </row>
    <row r="57" spans="2:38" ht="15" customHeight="1">
      <c r="B57" s="1366" t="s">
        <v>551</v>
      </c>
      <c r="C57" s="1367"/>
      <c r="D57" s="1367"/>
      <c r="E57" s="1367"/>
      <c r="F57" s="1367"/>
      <c r="G57" s="1367"/>
      <c r="H57" s="1367"/>
      <c r="J57" s="1368" t="e">
        <f>J35</f>
        <v>#DIV/0!</v>
      </c>
      <c r="K57" s="1368"/>
      <c r="L57" s="1368"/>
      <c r="M57" s="1368"/>
      <c r="N57" s="1368"/>
      <c r="O57" s="532"/>
      <c r="P57" s="760"/>
      <c r="Q57" s="137"/>
      <c r="S57" s="777"/>
      <c r="T57" s="1353" t="s">
        <v>428</v>
      </c>
      <c r="U57" s="1353"/>
      <c r="V57" s="1353"/>
      <c r="W57" s="1353"/>
      <c r="X57" s="1353"/>
      <c r="Y57" s="1353"/>
      <c r="Z57" s="1353"/>
      <c r="AA57" s="1353"/>
      <c r="AB57" s="1372">
        <f>'MHDC 3341 - Sources'!AC124</f>
        <v>0</v>
      </c>
      <c r="AC57" s="1372"/>
      <c r="AD57" s="1372"/>
      <c r="AE57" s="1372"/>
      <c r="AF57" s="494"/>
    </row>
    <row r="58" spans="2:38" ht="3.75" customHeight="1">
      <c r="B58" s="801"/>
      <c r="C58" s="763"/>
      <c r="D58" s="763"/>
      <c r="E58" s="763"/>
      <c r="F58" s="763"/>
      <c r="G58" s="763"/>
      <c r="H58" s="763"/>
      <c r="J58" s="802"/>
      <c r="K58" s="802"/>
      <c r="L58" s="802"/>
      <c r="M58" s="802"/>
      <c r="N58" s="802"/>
      <c r="O58" s="532"/>
      <c r="P58" s="760"/>
      <c r="Q58" s="137"/>
      <c r="S58" s="777"/>
      <c r="T58" s="799"/>
      <c r="U58" s="799"/>
      <c r="V58" s="799"/>
      <c r="W58" s="799"/>
      <c r="X58" s="799"/>
      <c r="Y58" s="799"/>
      <c r="Z58" s="799"/>
      <c r="AA58" s="799"/>
      <c r="AB58" s="774"/>
      <c r="AC58" s="774"/>
      <c r="AD58" s="774"/>
      <c r="AE58" s="774"/>
      <c r="AF58" s="494"/>
    </row>
    <row r="59" spans="2:38" ht="15" customHeight="1">
      <c r="B59" s="794" t="s">
        <v>555</v>
      </c>
      <c r="C59" s="795"/>
      <c r="D59" s="795"/>
      <c r="E59" s="795"/>
      <c r="F59" s="795"/>
      <c r="G59" s="795"/>
      <c r="H59" s="795"/>
      <c r="I59" s="756"/>
      <c r="J59" s="1373" t="e">
        <f>J55*J57*J29</f>
        <v>#DIV/0!</v>
      </c>
      <c r="K59" s="1373"/>
      <c r="L59" s="1373"/>
      <c r="M59" s="1373"/>
      <c r="N59" s="1373"/>
      <c r="O59" s="756"/>
      <c r="P59" s="758"/>
      <c r="Q59" s="532"/>
      <c r="R59" s="532"/>
      <c r="S59" s="803"/>
      <c r="T59" s="1370" t="s">
        <v>556</v>
      </c>
      <c r="U59" s="1370"/>
      <c r="V59" s="1370"/>
      <c r="W59" s="1370"/>
      <c r="X59" s="1370"/>
      <c r="Y59" s="1370"/>
      <c r="Z59" s="1370"/>
      <c r="AA59" s="1370"/>
      <c r="AB59" s="1371">
        <f>SUM(AB57,AB55,AB53)</f>
        <v>0</v>
      </c>
      <c r="AC59" s="1371"/>
      <c r="AD59" s="1371"/>
      <c r="AE59" s="1371"/>
      <c r="AF59" s="791"/>
    </row>
    <row r="60" spans="2:38" ht="3.75" customHeight="1" thickBot="1">
      <c r="B60" s="804"/>
      <c r="C60" s="805"/>
      <c r="D60" s="805"/>
      <c r="E60" s="805"/>
      <c r="F60" s="805"/>
      <c r="G60" s="805"/>
      <c r="H60" s="805"/>
      <c r="I60" s="1"/>
      <c r="J60" s="806"/>
      <c r="K60" s="806"/>
      <c r="L60" s="806"/>
      <c r="M60" s="806"/>
      <c r="N60" s="806"/>
      <c r="O60" s="769"/>
      <c r="P60" s="798"/>
      <c r="Q60" s="532"/>
      <c r="R60" s="532"/>
      <c r="S60" s="777"/>
      <c r="T60" s="683"/>
      <c r="U60" s="683"/>
      <c r="V60" s="683"/>
      <c r="W60" s="683"/>
      <c r="X60" s="683"/>
      <c r="Y60" s="683"/>
      <c r="Z60" s="683"/>
      <c r="AA60" s="683"/>
      <c r="AB60" s="532"/>
      <c r="AC60" s="532"/>
      <c r="AD60" s="532"/>
      <c r="AE60" s="532"/>
      <c r="AF60" s="494"/>
    </row>
    <row r="61" spans="2:38" ht="15" customHeight="1" thickBot="1">
      <c r="B61" s="763"/>
      <c r="C61" s="763"/>
      <c r="D61" s="763"/>
      <c r="E61" s="763"/>
      <c r="F61" s="763"/>
      <c r="G61" s="763"/>
      <c r="H61" s="763"/>
      <c r="J61" s="807"/>
      <c r="K61" s="807"/>
      <c r="L61" s="807"/>
      <c r="M61" s="807"/>
      <c r="N61" s="807"/>
      <c r="O61" s="532"/>
      <c r="P61" s="532"/>
      <c r="Q61" s="532"/>
      <c r="R61" s="532"/>
      <c r="S61" s="808"/>
      <c r="T61" s="1377" t="s">
        <v>557</v>
      </c>
      <c r="U61" s="1377"/>
      <c r="V61" s="1377"/>
      <c r="W61" s="1377"/>
      <c r="X61" s="1377"/>
      <c r="Y61" s="1377"/>
      <c r="Z61" s="1377"/>
      <c r="AA61" s="1377"/>
      <c r="AB61" s="1378">
        <f>SUM(AB59,AB47)</f>
        <v>0</v>
      </c>
      <c r="AC61" s="1378"/>
      <c r="AD61" s="1378"/>
      <c r="AE61" s="1378"/>
      <c r="AF61" s="809"/>
    </row>
    <row r="62" spans="2:38" ht="3.75" customHeight="1" thickBot="1">
      <c r="B62" s="763"/>
      <c r="C62" s="763"/>
      <c r="D62" s="763"/>
      <c r="E62" s="763"/>
      <c r="F62" s="763"/>
      <c r="G62" s="763"/>
      <c r="H62" s="763"/>
      <c r="J62" s="807"/>
      <c r="K62" s="807"/>
      <c r="L62" s="807"/>
      <c r="M62" s="807"/>
      <c r="N62" s="807"/>
      <c r="O62" s="532"/>
      <c r="P62" s="532"/>
      <c r="Q62" s="532"/>
      <c r="R62" s="532"/>
      <c r="S62" s="792"/>
      <c r="T62" s="797"/>
      <c r="U62" s="797"/>
      <c r="V62" s="797"/>
      <c r="W62" s="797"/>
      <c r="X62" s="797"/>
      <c r="Y62" s="797"/>
      <c r="Z62" s="797"/>
      <c r="AA62" s="797"/>
      <c r="AB62" s="753"/>
      <c r="AC62" s="753"/>
      <c r="AD62" s="753"/>
      <c r="AE62" s="753"/>
      <c r="AF62" s="754"/>
    </row>
    <row r="63" spans="2:38" ht="15" customHeight="1" thickBot="1">
      <c r="Q63" s="532"/>
      <c r="R63" s="532"/>
    </row>
    <row r="64" spans="2:38" ht="15" customHeight="1">
      <c r="B64" s="810" t="s">
        <v>558</v>
      </c>
      <c r="C64" s="811"/>
      <c r="D64" s="811"/>
      <c r="E64" s="811"/>
      <c r="F64" s="811"/>
      <c r="G64" s="811"/>
      <c r="H64" s="811"/>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2"/>
    </row>
    <row r="65" spans="2:32" ht="3.75" customHeight="1">
      <c r="B65" s="813"/>
      <c r="C65" s="814"/>
      <c r="D65" s="814"/>
      <c r="E65" s="814"/>
      <c r="F65" s="814"/>
      <c r="G65" s="814"/>
      <c r="H65" s="814"/>
      <c r="I65" s="814"/>
      <c r="J65" s="814"/>
      <c r="K65" s="814"/>
      <c r="L65" s="814"/>
      <c r="M65" s="814"/>
      <c r="N65" s="814"/>
      <c r="O65" s="814"/>
      <c r="P65" s="814"/>
      <c r="Q65" s="814"/>
      <c r="R65" s="814"/>
      <c r="S65" s="814"/>
      <c r="T65" s="814"/>
      <c r="U65" s="814"/>
      <c r="V65" s="814"/>
      <c r="W65" s="814"/>
      <c r="X65" s="814"/>
      <c r="Y65" s="814"/>
      <c r="Z65" s="814"/>
      <c r="AA65" s="814"/>
      <c r="AB65" s="814"/>
      <c r="AC65" s="814"/>
      <c r="AD65" s="814"/>
      <c r="AE65" s="814"/>
      <c r="AF65" s="815"/>
    </row>
    <row r="66" spans="2:32" ht="3.75" customHeight="1">
      <c r="B66" s="493"/>
      <c r="Q66" s="532"/>
      <c r="R66" s="532"/>
      <c r="S66" s="82"/>
      <c r="T66" s="82"/>
      <c r="U66" s="82"/>
      <c r="V66" s="82"/>
      <c r="W66" s="82"/>
      <c r="X66" s="82"/>
      <c r="Y66" s="82"/>
      <c r="Z66" s="82"/>
      <c r="AA66" s="82"/>
      <c r="AB66" s="82"/>
      <c r="AC66" s="82"/>
      <c r="AD66" s="82"/>
      <c r="AE66" s="82"/>
      <c r="AF66" s="494"/>
    </row>
    <row r="67" spans="2:32" ht="15" customHeight="1">
      <c r="B67" s="777" t="s">
        <v>391</v>
      </c>
      <c r="C67" s="532"/>
      <c r="D67" s="532"/>
      <c r="E67" s="532"/>
      <c r="F67" s="532"/>
      <c r="G67" s="532"/>
      <c r="H67" s="532"/>
      <c r="I67" s="532"/>
      <c r="J67" s="1337">
        <f>'Cost Certification 3335'!J194</f>
        <v>0</v>
      </c>
      <c r="K67" s="1337"/>
      <c r="L67" s="1337"/>
      <c r="M67" s="1337"/>
      <c r="N67" s="1337"/>
      <c r="O67" s="763"/>
      <c r="Q67" s="532"/>
      <c r="R67" s="532"/>
      <c r="S67" s="82" t="s">
        <v>559</v>
      </c>
      <c r="T67" s="82"/>
      <c r="U67" s="82"/>
      <c r="V67" s="82"/>
      <c r="W67" s="82"/>
      <c r="X67" s="82"/>
      <c r="Y67" s="1376">
        <f>IF(J67-J70&gt;0,J67-J70,0)</f>
        <v>0</v>
      </c>
      <c r="Z67" s="1376"/>
      <c r="AA67" s="1376"/>
      <c r="AB67" s="1376"/>
      <c r="AC67" s="1376"/>
      <c r="AD67" s="1376"/>
      <c r="AE67" s="1376"/>
      <c r="AF67" s="494"/>
    </row>
    <row r="68" spans="2:32" ht="3.75" customHeight="1">
      <c r="B68" s="493"/>
      <c r="O68" s="816"/>
      <c r="Q68" s="532"/>
      <c r="R68" s="532"/>
      <c r="S68" s="1118" t="s">
        <v>560</v>
      </c>
      <c r="T68" s="1118"/>
      <c r="U68" s="1118"/>
      <c r="V68" s="1118"/>
      <c r="W68" s="1118"/>
      <c r="X68" s="1118"/>
      <c r="AF68" s="494"/>
    </row>
    <row r="69" spans="2:32" ht="15" customHeight="1">
      <c r="B69" s="777"/>
      <c r="C69" s="532"/>
      <c r="D69" s="532"/>
      <c r="E69" s="532"/>
      <c r="F69" s="532"/>
      <c r="G69" s="532"/>
      <c r="H69" s="532"/>
      <c r="I69" s="532"/>
      <c r="J69" s="817"/>
      <c r="K69" s="817"/>
      <c r="L69" s="817"/>
      <c r="M69" s="817"/>
      <c r="N69" s="817"/>
      <c r="O69" s="532"/>
      <c r="Q69" s="532"/>
      <c r="R69" s="532"/>
      <c r="S69" s="1118"/>
      <c r="T69" s="1118"/>
      <c r="U69" s="1118"/>
      <c r="V69" s="1118"/>
      <c r="W69" s="1118"/>
      <c r="X69" s="1118"/>
      <c r="Y69" s="532"/>
      <c r="Z69" s="532"/>
      <c r="AA69" s="532"/>
      <c r="AB69" s="532"/>
      <c r="AC69" s="532"/>
      <c r="AD69" s="532"/>
      <c r="AE69" s="532"/>
      <c r="AF69" s="494"/>
    </row>
    <row r="70" spans="2:32" ht="15" customHeight="1">
      <c r="B70" s="777" t="s">
        <v>357</v>
      </c>
      <c r="C70" s="532"/>
      <c r="D70" s="532"/>
      <c r="E70" s="532"/>
      <c r="F70" s="532"/>
      <c r="G70" s="532"/>
      <c r="H70" s="532"/>
      <c r="I70" s="532"/>
      <c r="J70" s="1337">
        <f>AB61</f>
        <v>0</v>
      </c>
      <c r="K70" s="1337"/>
      <c r="L70" s="1337"/>
      <c r="M70" s="1337"/>
      <c r="N70" s="1337"/>
      <c r="O70" s="816"/>
      <c r="Q70" s="532"/>
      <c r="R70" s="532"/>
      <c r="S70" s="1118"/>
      <c r="T70" s="1118"/>
      <c r="U70" s="1118"/>
      <c r="V70" s="1118"/>
      <c r="W70" s="1118"/>
      <c r="X70" s="1118"/>
      <c r="Y70" s="1376">
        <f>IF(J70-J67&gt;0,J70-J67, 0)</f>
        <v>0</v>
      </c>
      <c r="Z70" s="1376"/>
      <c r="AA70" s="1376"/>
      <c r="AB70" s="1376"/>
      <c r="AC70" s="1376"/>
      <c r="AD70" s="1376"/>
      <c r="AE70" s="1376"/>
      <c r="AF70" s="494"/>
    </row>
    <row r="71" spans="2:32" ht="4.5" customHeight="1" thickBot="1">
      <c r="B71" s="531"/>
      <c r="C71" s="1"/>
      <c r="D71" s="1"/>
      <c r="E71" s="1"/>
      <c r="F71" s="1"/>
      <c r="G71" s="1"/>
      <c r="H71" s="1"/>
      <c r="I71" s="1"/>
      <c r="J71" s="1"/>
      <c r="K71" s="1"/>
      <c r="L71" s="1"/>
      <c r="M71" s="1"/>
      <c r="N71" s="1"/>
      <c r="O71" s="1"/>
      <c r="P71" s="1"/>
      <c r="Q71" s="1"/>
      <c r="R71" s="1"/>
      <c r="S71" s="769"/>
      <c r="T71" s="769"/>
      <c r="U71" s="1"/>
      <c r="V71" s="818"/>
      <c r="W71" s="1"/>
      <c r="X71" s="1"/>
      <c r="Y71" s="1"/>
      <c r="Z71" s="1"/>
      <c r="AA71" s="1"/>
      <c r="AB71" s="1"/>
      <c r="AC71" s="1"/>
      <c r="AD71" s="1"/>
      <c r="AE71" s="1"/>
      <c r="AF71" s="754"/>
    </row>
    <row r="72" spans="2:32" ht="3.75" customHeight="1">
      <c r="S72" s="532"/>
      <c r="T72" s="532"/>
    </row>
    <row r="73" spans="2:32" ht="13.5" customHeight="1"/>
    <row r="74" spans="2:32" ht="3.75" customHeight="1"/>
    <row r="76" spans="2:32" ht="3.75" customHeight="1"/>
    <row r="78" spans="2:32" ht="3.75" customHeight="1"/>
    <row r="80" spans="2:32" ht="3.75" customHeight="1"/>
    <row r="82" spans="17:18" ht="3.75" customHeight="1"/>
    <row r="84" spans="17:18" ht="3.75" customHeight="1"/>
    <row r="86" spans="17:18" ht="3.75" customHeight="1"/>
    <row r="88" spans="17:18" ht="3.75" customHeight="1"/>
    <row r="89" spans="17:18">
      <c r="Q89" s="532"/>
      <c r="R89" s="532"/>
    </row>
    <row r="90" spans="17:18" ht="3.75" customHeight="1">
      <c r="Q90" s="532"/>
      <c r="R90" s="532"/>
    </row>
    <row r="92" spans="17:18" ht="3.75" customHeight="1"/>
    <row r="94" spans="17:18" ht="3.75" customHeight="1"/>
    <row r="96" spans="17:18" ht="3.75" customHeight="1"/>
    <row r="98" ht="3.75" customHeight="1"/>
  </sheetData>
  <sheetProtection algorithmName="SHA-512" hashValue="Y7iZYkUbeZ91uleu6eVC2iIM8pdOhnI2/Gugs6PnAFZcUyDq+NCBA7HvkNkymg2iIq+vwaauKP5NJnyDAMZhfQ==" saltValue="FHQCyXAfEPJhOr5K8v82ew==" spinCount="100000" sheet="1" objects="1" scenarios="1"/>
  <mergeCells count="92">
    <mergeCell ref="S68:X70"/>
    <mergeCell ref="J70:N70"/>
    <mergeCell ref="Y70:AE70"/>
    <mergeCell ref="J59:N59"/>
    <mergeCell ref="T59:AA59"/>
    <mergeCell ref="AB59:AE59"/>
    <mergeCell ref="T61:AA61"/>
    <mergeCell ref="AB61:AE61"/>
    <mergeCell ref="J67:N67"/>
    <mergeCell ref="Y67:AE67"/>
    <mergeCell ref="AK53:AL53"/>
    <mergeCell ref="B55:H55"/>
    <mergeCell ref="J55:N55"/>
    <mergeCell ref="T55:AA55"/>
    <mergeCell ref="AB55:AE55"/>
    <mergeCell ref="B57:H57"/>
    <mergeCell ref="J57:N57"/>
    <mergeCell ref="T57:AA57"/>
    <mergeCell ref="AB57:AE57"/>
    <mergeCell ref="J49:N49"/>
    <mergeCell ref="T49:AA49"/>
    <mergeCell ref="AB49:AE49"/>
    <mergeCell ref="B51:H51"/>
    <mergeCell ref="AB51:AE51"/>
    <mergeCell ref="B53:H53"/>
    <mergeCell ref="J53:N53"/>
    <mergeCell ref="T53:AA53"/>
    <mergeCell ref="AB53:AE53"/>
    <mergeCell ref="B45:H45"/>
    <mergeCell ref="J45:N45"/>
    <mergeCell ref="T45:AA45"/>
    <mergeCell ref="AB45:AE45"/>
    <mergeCell ref="B47:H47"/>
    <mergeCell ref="J47:N47"/>
    <mergeCell ref="T47:AA47"/>
    <mergeCell ref="AB47:AE47"/>
    <mergeCell ref="T41:AA41"/>
    <mergeCell ref="AB41:AE41"/>
    <mergeCell ref="B43:H43"/>
    <mergeCell ref="J43:N43"/>
    <mergeCell ref="T43:AA43"/>
    <mergeCell ref="AB43:AE43"/>
    <mergeCell ref="B41:H41"/>
    <mergeCell ref="B39:P40"/>
    <mergeCell ref="T39:AA39"/>
    <mergeCell ref="AB39:AE39"/>
    <mergeCell ref="B31:H31"/>
    <mergeCell ref="J31:N31"/>
    <mergeCell ref="X31:Z31"/>
    <mergeCell ref="B33:H33"/>
    <mergeCell ref="J33:N33"/>
    <mergeCell ref="S33:AF34"/>
    <mergeCell ref="B35:H35"/>
    <mergeCell ref="J35:N35"/>
    <mergeCell ref="T35:AA35"/>
    <mergeCell ref="AB35:AE35"/>
    <mergeCell ref="AB37:AE37"/>
    <mergeCell ref="J23:N23"/>
    <mergeCell ref="AB23:AE23"/>
    <mergeCell ref="AB25:AE25"/>
    <mergeCell ref="AB27:AE27"/>
    <mergeCell ref="B29:H29"/>
    <mergeCell ref="J29:N29"/>
    <mergeCell ref="X29:Z29"/>
    <mergeCell ref="B19:H19"/>
    <mergeCell ref="J19:N19"/>
    <mergeCell ref="S19:AF20"/>
    <mergeCell ref="B21:H21"/>
    <mergeCell ref="J21:N21"/>
    <mergeCell ref="AB21:AE21"/>
    <mergeCell ref="AJ11:AQ11"/>
    <mergeCell ref="B15:H15"/>
    <mergeCell ref="J15:N15"/>
    <mergeCell ref="AB15:AE15"/>
    <mergeCell ref="B17:H17"/>
    <mergeCell ref="J17:N17"/>
    <mergeCell ref="T17:Z17"/>
    <mergeCell ref="AB17:AE17"/>
    <mergeCell ref="AB13:AE13"/>
    <mergeCell ref="B1:AG1"/>
    <mergeCell ref="B3:L3"/>
    <mergeCell ref="M3:V3"/>
    <mergeCell ref="W3:AB3"/>
    <mergeCell ref="AC3:AF3"/>
    <mergeCell ref="B8:P9"/>
    <mergeCell ref="S8:AF9"/>
    <mergeCell ref="AB11:AE11"/>
    <mergeCell ref="B4:L4"/>
    <mergeCell ref="M4:V4"/>
    <mergeCell ref="W4:AB4"/>
    <mergeCell ref="AC4:AF4"/>
    <mergeCell ref="B6:AF6"/>
  </mergeCells>
  <conditionalFormatting sqref="B4:B5">
    <cfRule type="cellIs" dxfId="8" priority="3" operator="equal">
      <formula>0</formula>
    </cfRule>
  </conditionalFormatting>
  <conditionalFormatting sqref="J21:N21 J35:N35 J49:N49 J59:N59">
    <cfRule type="containsErrors" dxfId="7" priority="5">
      <formula>ISERROR(J21)</formula>
    </cfRule>
  </conditionalFormatting>
  <conditionalFormatting sqref="J47:N47 J57:N57">
    <cfRule type="containsErrors" dxfId="6" priority="4">
      <formula>ISERROR(J47)</formula>
    </cfRule>
  </conditionalFormatting>
  <conditionalFormatting sqref="M4:M5">
    <cfRule type="cellIs" dxfId="5" priority="2" operator="equal">
      <formula>0</formula>
    </cfRule>
  </conditionalFormatting>
  <conditionalFormatting sqref="W4:AF4">
    <cfRule type="cellIs" dxfId="4" priority="1" operator="equal">
      <formula>0</formula>
    </cfRule>
  </conditionalFormatting>
  <conditionalFormatting sqref="Y67:AE67">
    <cfRule type="cellIs" dxfId="3" priority="6" operator="greaterThan">
      <formula>0</formula>
    </cfRule>
  </conditionalFormatting>
  <conditionalFormatting sqref="Y70:AE70">
    <cfRule type="cellIs" dxfId="2" priority="7" operator="greaterThan">
      <formula>0</formula>
    </cfRule>
  </conditionalFormatting>
  <conditionalFormatting sqref="AB13:AE13">
    <cfRule type="containsBlanks" dxfId="1" priority="9">
      <formula>LEN(TRIM(AB13))=0</formula>
    </cfRule>
  </conditionalFormatting>
  <conditionalFormatting sqref="AB17:AE17">
    <cfRule type="cellIs" dxfId="0" priority="8" operator="greaterThan">
      <formula>0</formula>
    </cfRule>
  </conditionalFormatting>
  <pageMargins left="0.7" right="0.7" top="0.75" bottom="0.75" header="0.3" footer="0.3"/>
  <pageSetup scale="70" orientation="portrait" r:id="rId1"/>
  <headerFooter>
    <oddFooter>&amp;L11/2023</oddFooter>
  </headerFooter>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1"/>
  <sheetViews>
    <sheetView topLeftCell="A79" workbookViewId="0">
      <selection activeCell="G6" sqref="G6"/>
    </sheetView>
  </sheetViews>
  <sheetFormatPr defaultRowHeight="12.75"/>
  <cols>
    <col min="1" max="1" width="1.28515625" customWidth="1"/>
    <col min="2" max="2" width="13" customWidth="1"/>
    <col min="3" max="3" width="19.140625" customWidth="1"/>
    <col min="4" max="4" width="13" customWidth="1"/>
    <col min="5" max="5" width="3.42578125" customWidth="1"/>
    <col min="6" max="6" width="4.140625" customWidth="1"/>
    <col min="7" max="7" width="17.28515625" customWidth="1"/>
    <col min="8" max="8" width="16.28515625" customWidth="1"/>
    <col min="9" max="9" width="14.42578125" customWidth="1"/>
    <col min="13" max="13" width="10.140625" bestFit="1" customWidth="1"/>
  </cols>
  <sheetData>
    <row r="1" spans="1:9">
      <c r="A1" s="473"/>
      <c r="B1" s="474"/>
      <c r="C1" s="474"/>
      <c r="D1" s="474"/>
      <c r="E1" s="474"/>
      <c r="F1" s="474"/>
      <c r="G1" s="474"/>
      <c r="H1" s="474"/>
      <c r="I1" s="475"/>
    </row>
    <row r="2" spans="1:9" ht="15.75">
      <c r="A2" s="476"/>
      <c r="B2" s="477" t="s">
        <v>329</v>
      </c>
      <c r="C2" s="478" t="s">
        <v>330</v>
      </c>
      <c r="D2" s="1386" t="s">
        <v>331</v>
      </c>
      <c r="E2" s="1386"/>
      <c r="F2" s="1379" t="s">
        <v>332</v>
      </c>
      <c r="G2" s="1379"/>
      <c r="H2" s="1379"/>
      <c r="I2" s="1380"/>
    </row>
    <row r="3" spans="1:9">
      <c r="A3" s="476"/>
      <c r="B3" s="479"/>
      <c r="C3" s="479"/>
      <c r="D3" s="479"/>
      <c r="E3" s="479"/>
      <c r="F3" s="479"/>
      <c r="G3" s="479"/>
      <c r="H3" s="479"/>
      <c r="I3" s="480"/>
    </row>
    <row r="4" spans="1:9">
      <c r="A4" s="476"/>
      <c r="B4" s="481" t="s">
        <v>333</v>
      </c>
      <c r="C4" s="482" t="s">
        <v>334</v>
      </c>
      <c r="D4" s="1381"/>
      <c r="E4" s="1381"/>
      <c r="F4" s="479"/>
      <c r="G4" s="481" t="s">
        <v>335</v>
      </c>
      <c r="H4" s="482"/>
      <c r="I4" s="480"/>
    </row>
    <row r="5" spans="1:9">
      <c r="A5" s="476"/>
      <c r="B5" s="481"/>
      <c r="C5" s="479"/>
      <c r="D5" s="481"/>
      <c r="E5" s="481"/>
      <c r="F5" s="479"/>
      <c r="G5" s="481"/>
      <c r="H5" s="479"/>
      <c r="I5" s="480"/>
    </row>
    <row r="6" spans="1:9">
      <c r="A6" s="476"/>
      <c r="B6" s="1381" t="s">
        <v>336</v>
      </c>
      <c r="C6" s="1381"/>
      <c r="D6" s="1381"/>
      <c r="E6" s="1382">
        <v>0.5222</v>
      </c>
      <c r="F6" s="1382"/>
      <c r="G6" s="481"/>
      <c r="H6" s="479"/>
      <c r="I6" s="480"/>
    </row>
    <row r="7" spans="1:9">
      <c r="A7" s="476"/>
      <c r="B7" s="481"/>
      <c r="C7" s="481"/>
      <c r="D7" s="481"/>
      <c r="E7" s="483"/>
      <c r="F7" s="483"/>
      <c r="G7" s="481"/>
      <c r="H7" s="479"/>
      <c r="I7" s="480"/>
    </row>
    <row r="8" spans="1:9">
      <c r="A8" s="476"/>
      <c r="B8" s="481"/>
      <c r="C8" s="481" t="s">
        <v>337</v>
      </c>
      <c r="D8" s="484">
        <v>202543</v>
      </c>
      <c r="E8" s="483"/>
      <c r="F8" s="483"/>
      <c r="G8" s="481" t="s">
        <v>328</v>
      </c>
      <c r="H8" s="485">
        <f>D8*D16</f>
        <v>200495.29027</v>
      </c>
      <c r="I8" s="480"/>
    </row>
    <row r="9" spans="1:9">
      <c r="A9" s="476"/>
      <c r="B9" s="1381" t="s">
        <v>338</v>
      </c>
      <c r="C9" s="1381"/>
      <c r="D9" s="484">
        <v>184418</v>
      </c>
      <c r="E9" s="483"/>
      <c r="F9" s="483"/>
      <c r="G9" s="481" t="s">
        <v>339</v>
      </c>
      <c r="H9" s="486">
        <v>41730</v>
      </c>
      <c r="I9" s="487">
        <v>3.2500000000000001E-2</v>
      </c>
    </row>
    <row r="10" spans="1:9">
      <c r="A10" s="476"/>
      <c r="B10" s="481"/>
      <c r="C10" s="481"/>
      <c r="D10" s="484"/>
      <c r="E10" s="483"/>
      <c r="F10" s="483"/>
      <c r="G10" s="481"/>
      <c r="H10" s="479"/>
      <c r="I10" s="480"/>
    </row>
    <row r="11" spans="1:9">
      <c r="A11" s="476"/>
      <c r="B11" s="1381" t="s">
        <v>340</v>
      </c>
      <c r="C11" s="1381"/>
      <c r="D11" s="484">
        <f>ROUND(D8*0.07,0)</f>
        <v>14178</v>
      </c>
      <c r="E11" s="483"/>
      <c r="F11" s="1381" t="s">
        <v>341</v>
      </c>
      <c r="G11" s="1381"/>
      <c r="H11" s="488">
        <v>14178</v>
      </c>
      <c r="I11" s="480"/>
    </row>
    <row r="12" spans="1:9" ht="13.5" thickBot="1">
      <c r="A12" s="489"/>
      <c r="B12" s="1389"/>
      <c r="C12" s="1389"/>
      <c r="D12" s="1389"/>
      <c r="E12" s="490"/>
      <c r="F12" s="491"/>
      <c r="G12" s="491"/>
      <c r="H12" s="491"/>
      <c r="I12" s="492"/>
    </row>
    <row r="13" spans="1:9" ht="13.5" thickBot="1"/>
    <row r="14" spans="1:9" ht="15.75">
      <c r="B14" s="1390" t="s">
        <v>342</v>
      </c>
      <c r="C14" s="1391"/>
      <c r="D14" s="1392"/>
    </row>
    <row r="15" spans="1:9">
      <c r="B15" s="493" t="s">
        <v>344</v>
      </c>
      <c r="D15" s="494"/>
      <c r="E15" s="493" t="s">
        <v>353</v>
      </c>
      <c r="G15" s="494"/>
    </row>
    <row r="16" spans="1:9">
      <c r="B16" s="1385" t="s">
        <v>346</v>
      </c>
      <c r="C16" s="1194"/>
      <c r="D16" s="494">
        <v>0.98989000000000005</v>
      </c>
      <c r="E16" s="1385" t="s">
        <v>346</v>
      </c>
      <c r="F16" s="1194"/>
      <c r="G16" s="494">
        <v>0.01</v>
      </c>
    </row>
    <row r="17" spans="2:7">
      <c r="B17" s="1385" t="s">
        <v>348</v>
      </c>
      <c r="C17" s="1194"/>
      <c r="D17" s="496">
        <v>202400</v>
      </c>
      <c r="E17" s="1385" t="s">
        <v>348</v>
      </c>
      <c r="F17" s="1194"/>
      <c r="G17" s="496">
        <v>202400</v>
      </c>
    </row>
    <row r="18" spans="2:7">
      <c r="B18" s="1385" t="s">
        <v>350</v>
      </c>
      <c r="C18" s="1194"/>
      <c r="D18" s="496">
        <v>1843255</v>
      </c>
      <c r="E18" s="1385" t="s">
        <v>350</v>
      </c>
      <c r="F18" s="1194"/>
      <c r="G18" s="496">
        <v>18621</v>
      </c>
    </row>
    <row r="19" spans="2:7">
      <c r="B19" s="1387" t="s">
        <v>352</v>
      </c>
      <c r="C19" s="1388"/>
      <c r="D19" s="497">
        <f>D18/((D17*10)*D16)</f>
        <v>0.92000031384490877</v>
      </c>
      <c r="E19" s="1387" t="s">
        <v>352</v>
      </c>
      <c r="F19" s="1388"/>
      <c r="G19" s="497">
        <f>G18/((G17*10)*G16)</f>
        <v>0.92000988142292495</v>
      </c>
    </row>
    <row r="20" spans="2:7">
      <c r="F20" s="495"/>
    </row>
    <row r="21" spans="2:7">
      <c r="F21" s="495"/>
    </row>
    <row r="22" spans="2:7">
      <c r="F22" s="495"/>
    </row>
    <row r="23" spans="2:7">
      <c r="F23" s="495"/>
    </row>
    <row r="24" spans="2:7">
      <c r="F24" s="495"/>
    </row>
    <row r="25" spans="2:7">
      <c r="B25" s="1383" t="s">
        <v>354</v>
      </c>
      <c r="C25" s="1384"/>
      <c r="D25" s="498">
        <f>D18+G18</f>
        <v>1861876</v>
      </c>
      <c r="F25" s="495"/>
    </row>
    <row r="26" spans="2:7">
      <c r="B26" s="493" t="s">
        <v>355</v>
      </c>
      <c r="D26" s="494"/>
      <c r="F26" s="495"/>
    </row>
    <row r="27" spans="2:7">
      <c r="B27" s="1385" t="s">
        <v>348</v>
      </c>
      <c r="C27" s="1194"/>
      <c r="D27" s="496">
        <v>184418</v>
      </c>
    </row>
    <row r="28" spans="2:7">
      <c r="B28" s="1385" t="s">
        <v>350</v>
      </c>
      <c r="C28" s="1194"/>
      <c r="D28" s="496">
        <v>792997</v>
      </c>
    </row>
    <row r="29" spans="2:7">
      <c r="B29" s="1387" t="s">
        <v>352</v>
      </c>
      <c r="C29" s="1388"/>
      <c r="D29" s="497">
        <f>D28/(D27*10)</f>
        <v>0.42999978310143261</v>
      </c>
    </row>
    <row r="30" spans="2:7">
      <c r="B30" s="1383" t="s">
        <v>358</v>
      </c>
      <c r="C30" s="1384"/>
      <c r="D30" s="504">
        <f>D28</f>
        <v>792997</v>
      </c>
    </row>
    <row r="31" spans="2:7">
      <c r="B31" s="1383" t="s">
        <v>359</v>
      </c>
      <c r="C31" s="1384"/>
      <c r="D31" s="498">
        <v>850624</v>
      </c>
    </row>
    <row r="32" spans="2:7">
      <c r="B32" s="1393" t="s">
        <v>360</v>
      </c>
      <c r="C32" s="1394"/>
      <c r="D32" s="504">
        <v>871070</v>
      </c>
    </row>
    <row r="33" spans="2:4" ht="13.5" thickBot="1">
      <c r="B33" s="493"/>
      <c r="D33" s="494"/>
    </row>
    <row r="34" spans="2:4" ht="15.75" thickBot="1">
      <c r="B34" s="505" t="s">
        <v>361</v>
      </c>
      <c r="C34" s="506"/>
      <c r="D34" s="507">
        <f>D18+G18+D28+D31+D32</f>
        <v>4376567</v>
      </c>
    </row>
    <row r="36" spans="2:4" ht="13.5" thickBot="1"/>
    <row r="37" spans="2:4" ht="15.75">
      <c r="B37" s="1396" t="s">
        <v>364</v>
      </c>
      <c r="C37" s="1397"/>
      <c r="D37" s="1398"/>
    </row>
    <row r="38" spans="2:4" ht="15">
      <c r="B38" s="512" t="s">
        <v>367</v>
      </c>
      <c r="C38" s="513"/>
      <c r="D38" s="514"/>
    </row>
    <row r="39" spans="2:4">
      <c r="B39" s="1385" t="s">
        <v>348</v>
      </c>
      <c r="C39" s="1194"/>
      <c r="D39" s="496">
        <v>209557</v>
      </c>
    </row>
    <row r="40" spans="2:4">
      <c r="B40" s="1385" t="s">
        <v>372</v>
      </c>
      <c r="C40" s="1194"/>
      <c r="D40" s="496">
        <f>D39*10</f>
        <v>2095570</v>
      </c>
    </row>
    <row r="41" spans="2:4">
      <c r="B41" s="1387" t="s">
        <v>352</v>
      </c>
      <c r="C41" s="1388"/>
      <c r="D41" s="516">
        <f>D19</f>
        <v>0.92000031384490877</v>
      </c>
    </row>
    <row r="42" spans="2:4">
      <c r="B42" s="1406" t="s">
        <v>376</v>
      </c>
      <c r="C42" s="1407"/>
      <c r="D42" s="518">
        <f>(D40*(D16+G16))*D41</f>
        <v>1927712.9859276304</v>
      </c>
    </row>
    <row r="43" spans="2:4" ht="15">
      <c r="B43" s="512" t="s">
        <v>271</v>
      </c>
      <c r="C43" s="513"/>
      <c r="D43" s="514"/>
    </row>
    <row r="44" spans="2:4">
      <c r="B44" s="1385" t="s">
        <v>348</v>
      </c>
      <c r="C44" s="1194"/>
      <c r="D44" s="496">
        <v>184418</v>
      </c>
    </row>
    <row r="45" spans="2:4">
      <c r="B45" s="1385" t="s">
        <v>372</v>
      </c>
      <c r="C45" s="1194"/>
      <c r="D45" s="496">
        <f>D44*10</f>
        <v>1844180</v>
      </c>
    </row>
    <row r="46" spans="2:4">
      <c r="B46" s="1387" t="s">
        <v>352</v>
      </c>
      <c r="C46" s="1388"/>
      <c r="D46" s="516">
        <f>D29</f>
        <v>0.42999978310143261</v>
      </c>
    </row>
    <row r="47" spans="2:4">
      <c r="B47" s="1406" t="s">
        <v>380</v>
      </c>
      <c r="C47" s="1407"/>
      <c r="D47" s="518">
        <f>D45*D46</f>
        <v>792997</v>
      </c>
    </row>
    <row r="48" spans="2:4" ht="15.75" thickBot="1">
      <c r="B48" s="523" t="s">
        <v>382</v>
      </c>
      <c r="C48" s="524"/>
      <c r="D48" s="525">
        <f>D42+D47</f>
        <v>2720709.9859276302</v>
      </c>
    </row>
    <row r="50" spans="2:6">
      <c r="B50" s="1194" t="s">
        <v>384</v>
      </c>
      <c r="C50" s="1194"/>
      <c r="D50" s="527">
        <f>D39-D8</f>
        <v>7014</v>
      </c>
    </row>
    <row r="51" spans="2:6">
      <c r="B51" s="1194" t="s">
        <v>386</v>
      </c>
      <c r="C51" s="1194"/>
      <c r="D51" s="529">
        <f>IF(D50&gt;1000,D50*0.07,0)</f>
        <v>490.98000000000008</v>
      </c>
    </row>
    <row r="52" spans="2:6" ht="13.5" thickBot="1">
      <c r="B52" s="1194"/>
      <c r="C52" s="1194"/>
      <c r="D52" s="455"/>
      <c r="E52" s="455"/>
      <c r="F52" s="455"/>
    </row>
    <row r="53" spans="2:6" ht="15.75">
      <c r="B53" s="1415" t="s">
        <v>343</v>
      </c>
      <c r="C53" s="1416"/>
      <c r="D53" s="1417"/>
    </row>
    <row r="54" spans="2:6">
      <c r="B54" s="493" t="s">
        <v>345</v>
      </c>
      <c r="D54" s="496">
        <v>875000</v>
      </c>
    </row>
    <row r="55" spans="2:6">
      <c r="B55" s="493" t="s">
        <v>347</v>
      </c>
      <c r="D55" s="496">
        <v>932411</v>
      </c>
    </row>
    <row r="56" spans="2:6">
      <c r="B56" s="493" t="s">
        <v>349</v>
      </c>
      <c r="D56" s="496">
        <v>262000</v>
      </c>
    </row>
    <row r="57" spans="2:6">
      <c r="B57" s="493" t="s">
        <v>351</v>
      </c>
      <c r="D57" s="496">
        <v>25000</v>
      </c>
    </row>
    <row r="58" spans="2:6">
      <c r="B58" s="493"/>
      <c r="D58" s="496"/>
    </row>
    <row r="59" spans="2:6">
      <c r="B59" s="493"/>
      <c r="D59" s="496"/>
    </row>
    <row r="60" spans="2:6">
      <c r="B60" s="493"/>
      <c r="D60" s="496"/>
    </row>
    <row r="61" spans="2:6">
      <c r="B61" s="493"/>
      <c r="D61" s="496"/>
    </row>
    <row r="62" spans="2:6">
      <c r="B62" s="493"/>
      <c r="D62" s="494"/>
    </row>
    <row r="63" spans="2:6">
      <c r="B63" s="493"/>
      <c r="D63" s="494"/>
    </row>
    <row r="64" spans="2:6" ht="15">
      <c r="B64" s="499"/>
      <c r="D64" s="494"/>
    </row>
    <row r="65" spans="2:8">
      <c r="B65" s="500" t="s">
        <v>356</v>
      </c>
      <c r="C65" s="501"/>
      <c r="D65" s="502">
        <v>0</v>
      </c>
    </row>
    <row r="66" spans="2:8" ht="15.75" thickBot="1">
      <c r="B66" s="1404" t="s">
        <v>357</v>
      </c>
      <c r="C66" s="1405"/>
      <c r="D66" s="503">
        <f>SUM(D54:D65)</f>
        <v>2094411</v>
      </c>
    </row>
    <row r="72" spans="2:8" ht="13.5" thickBot="1"/>
    <row r="73" spans="2:8" ht="15.75">
      <c r="B73" s="1412" t="s">
        <v>362</v>
      </c>
      <c r="C73" s="1413"/>
      <c r="D73" s="1414"/>
    </row>
    <row r="74" spans="2:8">
      <c r="B74" s="1385" t="s">
        <v>363</v>
      </c>
      <c r="C74" s="1194"/>
      <c r="D74" s="496">
        <v>6960205</v>
      </c>
    </row>
    <row r="75" spans="2:8">
      <c r="B75" s="1385" t="s">
        <v>357</v>
      </c>
      <c r="C75" s="1194"/>
      <c r="D75" s="496">
        <f>D66</f>
        <v>2094411</v>
      </c>
    </row>
    <row r="76" spans="2:8">
      <c r="B76" s="1399" t="s">
        <v>365</v>
      </c>
      <c r="C76" s="1400"/>
      <c r="D76" s="508">
        <f>D74-D75</f>
        <v>4865794</v>
      </c>
      <c r="F76" s="509" t="s">
        <v>366</v>
      </c>
      <c r="G76" s="510"/>
      <c r="H76" s="511"/>
    </row>
    <row r="77" spans="2:8">
      <c r="B77" s="1385" t="s">
        <v>368</v>
      </c>
      <c r="C77" s="1194"/>
      <c r="D77" s="496">
        <f>D48</f>
        <v>2720709.9859276302</v>
      </c>
      <c r="F77" s="1401" t="s">
        <v>369</v>
      </c>
      <c r="G77" s="1194"/>
      <c r="H77" s="515">
        <f>ROUND(D8*0.07,0)</f>
        <v>14178</v>
      </c>
    </row>
    <row r="78" spans="2:8">
      <c r="B78" s="1385" t="s">
        <v>370</v>
      </c>
      <c r="C78" s="1194"/>
      <c r="D78" s="496">
        <f>D76-D77</f>
        <v>2145084.0140723698</v>
      </c>
      <c r="F78" s="1401" t="s">
        <v>371</v>
      </c>
      <c r="G78" s="1194"/>
      <c r="H78" s="515">
        <f>ROUND(D39*0.07,0)</f>
        <v>14669</v>
      </c>
    </row>
    <row r="79" spans="2:8">
      <c r="B79" s="1402" t="s">
        <v>373</v>
      </c>
      <c r="C79" s="1403"/>
      <c r="D79" s="494"/>
      <c r="F79" s="1401" t="s">
        <v>374</v>
      </c>
      <c r="G79" s="1194"/>
      <c r="H79" s="515">
        <f>H11</f>
        <v>14178</v>
      </c>
    </row>
    <row r="80" spans="2:8">
      <c r="B80" s="493"/>
      <c r="C80" s="3">
        <v>859217</v>
      </c>
      <c r="D80" s="494"/>
      <c r="F80" s="1401" t="s">
        <v>375</v>
      </c>
      <c r="G80" s="1194"/>
      <c r="H80" s="517" t="str">
        <f>IF(D51&gt;1000,"'YES'","'NO'")</f>
        <v>'NO'</v>
      </c>
    </row>
    <row r="81" spans="2:8">
      <c r="B81" s="1402" t="s">
        <v>377</v>
      </c>
      <c r="C81" s="1403"/>
      <c r="D81" s="494"/>
      <c r="F81" s="1395" t="s">
        <v>378</v>
      </c>
      <c r="G81" s="1388"/>
      <c r="H81" s="519">
        <f>IF((H78-H79)&gt;70,H78-H79,0)</f>
        <v>491</v>
      </c>
    </row>
    <row r="82" spans="2:8">
      <c r="B82" s="493"/>
      <c r="C82" s="3">
        <v>871070</v>
      </c>
      <c r="D82" s="494"/>
    </row>
    <row r="83" spans="2:8">
      <c r="B83" s="1385" t="s">
        <v>379</v>
      </c>
      <c r="C83" s="1194"/>
      <c r="D83" s="496">
        <f>C80+C82</f>
        <v>1730287</v>
      </c>
    </row>
    <row r="84" spans="2:8">
      <c r="B84" s="500"/>
      <c r="C84" s="501"/>
      <c r="D84" s="520"/>
    </row>
    <row r="85" spans="2:8">
      <c r="B85" s="1410" t="s">
        <v>370</v>
      </c>
      <c r="C85" s="1411"/>
      <c r="D85" s="521">
        <f>D78-D83</f>
        <v>414797.01407236978</v>
      </c>
    </row>
    <row r="86" spans="2:8" ht="15">
      <c r="B86" s="1408" t="s">
        <v>381</v>
      </c>
      <c r="C86" s="1409"/>
      <c r="D86" s="522">
        <f>IF(D85&gt;0,D85,0)</f>
        <v>414797.01407236978</v>
      </c>
    </row>
    <row r="87" spans="2:8" ht="15.75" thickBot="1">
      <c r="B87" s="1418" t="s">
        <v>383</v>
      </c>
      <c r="C87" s="1419"/>
      <c r="D87" s="526">
        <f>IF(D85&lt;0,D85,0)</f>
        <v>0</v>
      </c>
    </row>
    <row r="89" spans="2:8" ht="15">
      <c r="B89" s="1194" t="s">
        <v>385</v>
      </c>
      <c r="C89" s="1194"/>
      <c r="D89" s="528">
        <f>H81</f>
        <v>491</v>
      </c>
    </row>
    <row r="91" spans="2:8" ht="15">
      <c r="B91" s="530"/>
    </row>
  </sheetData>
  <customSheetViews>
    <customSheetView guid="{FB69FFF1-34BD-45AF-976A-153282F1EF02}" state="hidden">
      <selection activeCell="G22" sqref="G22"/>
      <pageMargins left="0.7" right="0.7" top="0.75" bottom="0.75" header="0.3" footer="0.3"/>
    </customSheetView>
  </customSheetViews>
  <mergeCells count="57">
    <mergeCell ref="B89:C89"/>
    <mergeCell ref="B51:C51"/>
    <mergeCell ref="B52:C52"/>
    <mergeCell ref="B86:C86"/>
    <mergeCell ref="B83:C83"/>
    <mergeCell ref="B85:C85"/>
    <mergeCell ref="B81:C81"/>
    <mergeCell ref="B73:D73"/>
    <mergeCell ref="B74:C74"/>
    <mergeCell ref="B53:D53"/>
    <mergeCell ref="B87:C87"/>
    <mergeCell ref="B41:C41"/>
    <mergeCell ref="F80:G80"/>
    <mergeCell ref="B66:C66"/>
    <mergeCell ref="B42:C42"/>
    <mergeCell ref="B45:C45"/>
    <mergeCell ref="B46:C46"/>
    <mergeCell ref="B44:C44"/>
    <mergeCell ref="B47:C47"/>
    <mergeCell ref="B50:C50"/>
    <mergeCell ref="B29:C29"/>
    <mergeCell ref="B30:C30"/>
    <mergeCell ref="B31:C31"/>
    <mergeCell ref="B32:C32"/>
    <mergeCell ref="F81:G81"/>
    <mergeCell ref="B37:D37"/>
    <mergeCell ref="B76:C76"/>
    <mergeCell ref="B77:C77"/>
    <mergeCell ref="F77:G77"/>
    <mergeCell ref="B39:C39"/>
    <mergeCell ref="B78:C78"/>
    <mergeCell ref="F78:G78"/>
    <mergeCell ref="B75:C75"/>
    <mergeCell ref="B40:C40"/>
    <mergeCell ref="B79:C79"/>
    <mergeCell ref="F79:G79"/>
    <mergeCell ref="B27:C27"/>
    <mergeCell ref="B28:C28"/>
    <mergeCell ref="B9:C9"/>
    <mergeCell ref="D2:E2"/>
    <mergeCell ref="B17:C17"/>
    <mergeCell ref="B18:C18"/>
    <mergeCell ref="B19:C19"/>
    <mergeCell ref="E16:F16"/>
    <mergeCell ref="E17:F17"/>
    <mergeCell ref="E18:F18"/>
    <mergeCell ref="E19:F19"/>
    <mergeCell ref="B11:C11"/>
    <mergeCell ref="F11:G11"/>
    <mergeCell ref="B12:D12"/>
    <mergeCell ref="B14:D14"/>
    <mergeCell ref="B16:C16"/>
    <mergeCell ref="F2:I2"/>
    <mergeCell ref="D4:E4"/>
    <mergeCell ref="B6:D6"/>
    <mergeCell ref="E6:F6"/>
    <mergeCell ref="B25:C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V405"/>
  <sheetViews>
    <sheetView workbookViewId="0">
      <selection sqref="A1:IV65536"/>
    </sheetView>
  </sheetViews>
  <sheetFormatPr defaultColWidth="12.42578125" defaultRowHeight="12.75"/>
  <cols>
    <col min="1" max="1" width="8.7109375" style="5" customWidth="1"/>
    <col min="2" max="2" width="17.5703125" style="5" customWidth="1"/>
    <col min="3" max="3" width="15.28515625" style="5" customWidth="1"/>
    <col min="4" max="4" width="17.28515625" style="5" customWidth="1"/>
    <col min="5" max="5" width="17" style="5" customWidth="1"/>
    <col min="6" max="6" width="16.85546875" style="5" customWidth="1"/>
    <col min="7" max="7" width="16.140625" style="5" customWidth="1"/>
    <col min="8" max="8" width="21.5703125" style="5" customWidth="1"/>
    <col min="9" max="9" width="17.28515625" style="5" customWidth="1"/>
    <col min="10" max="10" width="15" style="5" customWidth="1"/>
    <col min="11" max="16384" width="12.42578125" style="5"/>
  </cols>
  <sheetData>
    <row r="1" spans="1:16">
      <c r="H1" s="1459" t="s">
        <v>79</v>
      </c>
      <c r="I1" s="1460"/>
    </row>
    <row r="2" spans="1:16" ht="15.75">
      <c r="A2" s="1461" t="s">
        <v>80</v>
      </c>
      <c r="B2" s="1461"/>
      <c r="C2" s="6" t="e">
        <f>'Cost Certification 3335'!K4:N4</f>
        <v>#VALUE!</v>
      </c>
      <c r="D2" s="1462">
        <f>'Cost Certification 3335'!B4:H4</f>
        <v>0</v>
      </c>
      <c r="E2" s="1462"/>
      <c r="F2" s="7"/>
      <c r="G2" s="7"/>
      <c r="H2" s="8" t="s">
        <v>81</v>
      </c>
      <c r="I2" s="9" t="e">
        <f>#REF!</f>
        <v>#REF!</v>
      </c>
      <c r="J2" s="7"/>
    </row>
    <row r="3" spans="1:16" ht="14.25">
      <c r="A3" s="1447" t="s">
        <v>82</v>
      </c>
      <c r="B3" s="1447"/>
      <c r="C3" s="10">
        <v>37643</v>
      </c>
      <c r="D3" s="7"/>
      <c r="E3" s="7"/>
      <c r="F3" s="7"/>
      <c r="G3" s="7"/>
      <c r="H3" s="8" t="s">
        <v>83</v>
      </c>
      <c r="I3" s="9" t="e">
        <f>#REF!</f>
        <v>#REF!</v>
      </c>
      <c r="J3" s="7"/>
      <c r="K3" s="7"/>
      <c r="L3" s="7"/>
      <c r="M3" s="7"/>
      <c r="N3" s="7"/>
      <c r="O3" s="7"/>
      <c r="P3" s="7"/>
    </row>
    <row r="4" spans="1:16" ht="15.75">
      <c r="A4" s="1447" t="s">
        <v>84</v>
      </c>
      <c r="B4" s="1447"/>
      <c r="C4" s="10">
        <v>40037</v>
      </c>
      <c r="D4" s="7"/>
      <c r="E4" s="11"/>
      <c r="F4" s="11"/>
      <c r="G4" s="11"/>
      <c r="H4" s="8" t="s">
        <v>85</v>
      </c>
      <c r="I4" s="12" t="e">
        <f>I3/((I2*10)*I10)</f>
        <v>#REF!</v>
      </c>
      <c r="J4" s="7"/>
      <c r="K4" s="7"/>
      <c r="L4" s="7"/>
      <c r="M4" s="7"/>
      <c r="N4" s="7"/>
      <c r="O4" s="7"/>
      <c r="P4" s="7"/>
    </row>
    <row r="5" spans="1:16" ht="14.25">
      <c r="A5" s="7"/>
      <c r="C5" s="7"/>
      <c r="D5" s="7"/>
      <c r="E5" s="7"/>
      <c r="F5" s="7"/>
      <c r="G5" s="7"/>
      <c r="H5" s="8"/>
      <c r="I5" s="12"/>
      <c r="J5" s="7"/>
      <c r="K5" s="7"/>
      <c r="L5" s="7"/>
      <c r="M5" s="7"/>
      <c r="N5" s="7"/>
      <c r="O5" s="7"/>
      <c r="P5" s="7"/>
    </row>
    <row r="6" spans="1:16" ht="14.25">
      <c r="A6" s="7"/>
      <c r="B6" s="7"/>
      <c r="C6" s="7"/>
      <c r="D6" s="7"/>
      <c r="E6" s="7"/>
      <c r="F6" s="7"/>
      <c r="G6" s="7"/>
      <c r="H6" s="8" t="s">
        <v>86</v>
      </c>
      <c r="I6" s="9" t="e">
        <f>#REF!</f>
        <v>#REF!</v>
      </c>
      <c r="J6" s="7"/>
      <c r="K6" s="7"/>
      <c r="L6" s="7"/>
      <c r="M6" s="7"/>
      <c r="N6" s="7"/>
      <c r="O6" s="7"/>
      <c r="P6" s="7"/>
    </row>
    <row r="7" spans="1:16" ht="14.25">
      <c r="A7" s="7"/>
      <c r="B7" s="13"/>
      <c r="C7" s="14"/>
      <c r="D7" s="14"/>
      <c r="E7" s="14"/>
      <c r="F7" s="15"/>
      <c r="G7" s="16"/>
      <c r="H7" s="8" t="s">
        <v>87</v>
      </c>
      <c r="I7" s="9" t="e">
        <f>#REF!</f>
        <v>#REF!</v>
      </c>
      <c r="J7" s="17"/>
      <c r="K7" s="7"/>
      <c r="L7" s="7"/>
      <c r="M7" s="7"/>
      <c r="N7" s="7"/>
      <c r="O7" s="7"/>
      <c r="P7" s="7"/>
    </row>
    <row r="8" spans="1:16" ht="15">
      <c r="A8" s="18" t="s">
        <v>88</v>
      </c>
      <c r="B8" s="1458" t="s">
        <v>89</v>
      </c>
      <c r="C8" s="1420"/>
      <c r="D8" s="1421"/>
      <c r="E8" s="19">
        <f>'Cost Certification 3335'!J194</f>
        <v>0</v>
      </c>
      <c r="F8" s="20"/>
      <c r="G8" s="16"/>
      <c r="H8" s="8" t="s">
        <v>90</v>
      </c>
      <c r="I8" s="21" t="e">
        <f>I7/(I6*10)</f>
        <v>#REF!</v>
      </c>
      <c r="J8" s="7"/>
      <c r="K8" s="7"/>
      <c r="L8" s="7"/>
      <c r="M8" s="7"/>
      <c r="N8" s="7"/>
      <c r="O8" s="7"/>
      <c r="P8" s="7"/>
    </row>
    <row r="9" spans="1:16">
      <c r="A9" s="7"/>
      <c r="B9" s="16"/>
      <c r="C9" s="7"/>
      <c r="D9" s="7"/>
      <c r="E9" s="7"/>
      <c r="F9" s="20"/>
      <c r="G9" s="16"/>
      <c r="H9" s="22"/>
      <c r="I9" s="23"/>
      <c r="J9" s="7"/>
      <c r="K9" s="7"/>
      <c r="L9" s="7"/>
      <c r="M9" s="7"/>
      <c r="N9" s="7"/>
      <c r="O9" s="7"/>
      <c r="P9" s="7"/>
    </row>
    <row r="10" spans="1:16" ht="14.25">
      <c r="A10" s="7"/>
      <c r="B10" s="1422" t="s">
        <v>156</v>
      </c>
      <c r="C10" s="1423"/>
      <c r="D10" s="1423"/>
      <c r="E10" s="1423"/>
      <c r="F10" s="20"/>
      <c r="G10" s="16"/>
      <c r="H10" s="8" t="s">
        <v>91</v>
      </c>
      <c r="I10" s="24" t="e">
        <f>#REF!</f>
        <v>#REF!</v>
      </c>
      <c r="J10" s="7"/>
      <c r="K10" s="7"/>
      <c r="L10" s="7"/>
      <c r="M10" s="7"/>
      <c r="N10" s="7"/>
      <c r="O10" s="7"/>
      <c r="P10" s="7"/>
    </row>
    <row r="11" spans="1:16">
      <c r="A11" s="7"/>
      <c r="B11" s="16"/>
      <c r="C11" s="7"/>
      <c r="D11" s="7"/>
      <c r="E11" s="7"/>
      <c r="F11" s="20"/>
      <c r="G11" s="16"/>
      <c r="H11" s="22"/>
      <c r="I11" s="25"/>
      <c r="J11" s="7"/>
      <c r="K11" s="7"/>
      <c r="L11" s="7"/>
      <c r="M11" s="7"/>
      <c r="N11" s="7"/>
      <c r="O11" s="7"/>
      <c r="P11" s="7"/>
    </row>
    <row r="12" spans="1:16" ht="14.25">
      <c r="A12" s="7"/>
      <c r="B12" s="1456" t="e">
        <f>#REF!</f>
        <v>#REF!</v>
      </c>
      <c r="C12" s="1457"/>
      <c r="D12" s="1457"/>
      <c r="E12" s="26" t="e">
        <f>#REF!</f>
        <v>#REF!</v>
      </c>
      <c r="F12" s="20"/>
      <c r="G12" s="16"/>
      <c r="H12" s="8" t="s">
        <v>92</v>
      </c>
      <c r="I12" s="9" t="e">
        <f>#REF!</f>
        <v>#REF!</v>
      </c>
      <c r="J12" s="7"/>
      <c r="K12" s="7"/>
      <c r="L12" s="7"/>
      <c r="M12" s="7"/>
      <c r="N12" s="7"/>
      <c r="O12" s="7"/>
      <c r="P12" s="7"/>
    </row>
    <row r="13" spans="1:16" ht="14.25">
      <c r="A13" s="7"/>
      <c r="B13" s="1456" t="e">
        <f>#REF!</f>
        <v>#REF!</v>
      </c>
      <c r="C13" s="1457"/>
      <c r="D13" s="1457"/>
      <c r="E13" s="26" t="e">
        <f>#REF!</f>
        <v>#REF!</v>
      </c>
      <c r="F13" s="20"/>
      <c r="G13" s="16"/>
      <c r="H13" s="27" t="s">
        <v>93</v>
      </c>
      <c r="I13" s="28" t="e">
        <f>#REF!</f>
        <v>#REF!</v>
      </c>
      <c r="J13" s="7"/>
      <c r="K13" s="7"/>
      <c r="L13" s="7"/>
      <c r="M13" s="7"/>
      <c r="N13" s="7"/>
      <c r="O13" s="7"/>
      <c r="P13" s="7"/>
    </row>
    <row r="14" spans="1:16" ht="14.25">
      <c r="A14" s="7"/>
      <c r="B14" s="1456" t="e">
        <f>#REF!</f>
        <v>#REF!</v>
      </c>
      <c r="C14" s="1457"/>
      <c r="D14" s="1457"/>
      <c r="E14" s="26" t="e">
        <f>#REF!</f>
        <v>#REF!</v>
      </c>
      <c r="F14" s="20"/>
      <c r="G14" s="16"/>
      <c r="H14" s="29"/>
      <c r="I14" s="30"/>
      <c r="J14" s="7"/>
      <c r="K14" s="7"/>
      <c r="L14" s="7"/>
      <c r="M14" s="7"/>
      <c r="N14" s="7"/>
      <c r="O14" s="7"/>
      <c r="P14" s="7"/>
    </row>
    <row r="15" spans="1:16" ht="14.25">
      <c r="A15" s="7"/>
      <c r="B15" s="1456" t="e">
        <f>#REF!</f>
        <v>#REF!</v>
      </c>
      <c r="C15" s="1457"/>
      <c r="D15" s="1457"/>
      <c r="E15" s="26" t="e">
        <f>#REF!</f>
        <v>#REF!</v>
      </c>
      <c r="F15" s="20"/>
      <c r="G15" s="16"/>
      <c r="H15" s="29" t="s">
        <v>94</v>
      </c>
      <c r="I15" s="30" t="e">
        <f>I3+I7+I13+I12</f>
        <v>#REF!</v>
      </c>
      <c r="J15" s="7"/>
      <c r="K15" s="7"/>
      <c r="L15" s="7"/>
      <c r="M15" s="7"/>
      <c r="N15" s="7"/>
      <c r="O15" s="7"/>
      <c r="P15" s="7"/>
    </row>
    <row r="16" spans="1:16" ht="14.25">
      <c r="A16" s="7"/>
      <c r="B16" s="1456" t="e">
        <f>#REF!</f>
        <v>#REF!</v>
      </c>
      <c r="C16" s="1457"/>
      <c r="D16" s="1457"/>
      <c r="E16" s="26" t="e">
        <f>#REF!</f>
        <v>#REF!</v>
      </c>
      <c r="F16" s="20"/>
      <c r="G16" s="16"/>
      <c r="H16" s="7"/>
      <c r="I16" s="7"/>
      <c r="J16" s="7"/>
      <c r="K16" s="7"/>
      <c r="L16" s="7"/>
      <c r="M16" s="7"/>
      <c r="N16" s="7"/>
      <c r="O16" s="7"/>
      <c r="P16" s="7"/>
    </row>
    <row r="17" spans="1:17" ht="14.25">
      <c r="A17" s="7"/>
      <c r="B17" s="1456" t="e">
        <f>#REF!</f>
        <v>#REF!</v>
      </c>
      <c r="C17" s="1457"/>
      <c r="D17" s="1457"/>
      <c r="E17" s="26" t="e">
        <f>#REF!</f>
        <v>#REF!</v>
      </c>
      <c r="F17" s="20"/>
      <c r="G17" s="16"/>
      <c r="H17" s="7"/>
      <c r="I17" s="7"/>
      <c r="J17" s="7"/>
      <c r="K17" s="7"/>
      <c r="L17" s="7"/>
      <c r="M17" s="7"/>
      <c r="N17" s="7"/>
      <c r="O17" s="7"/>
      <c r="P17" s="7"/>
    </row>
    <row r="18" spans="1:17" ht="14.25">
      <c r="A18" s="7"/>
      <c r="B18" s="1456" t="e">
        <f>#REF!</f>
        <v>#REF!</v>
      </c>
      <c r="C18" s="1457"/>
      <c r="D18" s="1457"/>
      <c r="E18" s="26" t="e">
        <f>#REF!</f>
        <v>#REF!</v>
      </c>
      <c r="F18" s="20"/>
      <c r="G18" s="16"/>
      <c r="H18" s="7"/>
      <c r="I18" s="7"/>
      <c r="J18" s="7"/>
      <c r="K18" s="7"/>
      <c r="L18" s="7"/>
      <c r="M18" s="7"/>
      <c r="N18" s="7"/>
      <c r="O18" s="7"/>
      <c r="P18" s="7"/>
    </row>
    <row r="19" spans="1:17" ht="14.25">
      <c r="A19" s="7"/>
      <c r="B19" s="1456" t="e">
        <f>#REF!</f>
        <v>#REF!</v>
      </c>
      <c r="C19" s="1457"/>
      <c r="D19" s="1457"/>
      <c r="E19" s="26" t="e">
        <f>#REF!</f>
        <v>#REF!</v>
      </c>
      <c r="F19" s="20"/>
      <c r="G19" s="16"/>
      <c r="H19" s="7"/>
      <c r="I19" s="7"/>
      <c r="J19" s="7"/>
      <c r="K19" s="7"/>
      <c r="L19" s="7"/>
      <c r="M19" s="7"/>
      <c r="N19" s="7"/>
      <c r="O19" s="7"/>
      <c r="P19" s="7"/>
    </row>
    <row r="20" spans="1:17" ht="14.25">
      <c r="A20" s="7"/>
      <c r="B20" s="1456" t="e">
        <f>#REF!</f>
        <v>#REF!</v>
      </c>
      <c r="C20" s="1457"/>
      <c r="D20" s="1457"/>
      <c r="E20" s="26" t="e">
        <f>#REF!</f>
        <v>#REF!</v>
      </c>
      <c r="F20" s="20"/>
      <c r="G20" s="16"/>
      <c r="H20" s="7"/>
      <c r="I20" s="7"/>
      <c r="J20" s="7"/>
      <c r="K20" s="7"/>
      <c r="L20" s="7"/>
      <c r="M20" s="7"/>
      <c r="N20" s="7"/>
      <c r="O20" s="7"/>
      <c r="P20" s="7"/>
    </row>
    <row r="21" spans="1:17" ht="14.25">
      <c r="A21" s="7"/>
      <c r="B21" s="1456" t="e">
        <f>#REF!</f>
        <v>#REF!</v>
      </c>
      <c r="C21" s="1457"/>
      <c r="D21" s="1457"/>
      <c r="E21" s="26" t="e">
        <f>#REF!</f>
        <v>#REF!</v>
      </c>
      <c r="F21" s="20"/>
      <c r="G21" s="16"/>
      <c r="H21" s="7"/>
      <c r="I21" s="7"/>
      <c r="J21" s="7"/>
      <c r="K21" s="7"/>
      <c r="L21" s="7"/>
      <c r="M21" s="7"/>
      <c r="N21" s="7"/>
      <c r="O21" s="7"/>
      <c r="P21" s="7"/>
    </row>
    <row r="22" spans="1:17">
      <c r="A22" s="7"/>
      <c r="B22" s="1456" t="s">
        <v>46</v>
      </c>
      <c r="C22" s="1457"/>
      <c r="D22" s="1457"/>
      <c r="E22" s="5" t="e">
        <f>#REF!</f>
        <v>#REF!</v>
      </c>
      <c r="F22" s="20"/>
      <c r="G22" s="16"/>
      <c r="H22" s="7"/>
      <c r="I22" s="7"/>
      <c r="J22" s="7"/>
      <c r="K22" s="7"/>
      <c r="L22" s="7"/>
      <c r="M22" s="7"/>
      <c r="N22" s="7"/>
      <c r="O22" s="7"/>
      <c r="P22" s="7"/>
    </row>
    <row r="23" spans="1:17" ht="15">
      <c r="A23" s="7"/>
      <c r="B23" s="1458" t="s">
        <v>95</v>
      </c>
      <c r="C23" s="1420"/>
      <c r="D23" s="1421"/>
      <c r="E23" s="19" t="e">
        <f>SUM(E12:E22)</f>
        <v>#REF!</v>
      </c>
      <c r="F23" s="20"/>
      <c r="G23" s="16"/>
      <c r="H23" s="7"/>
      <c r="I23" s="7"/>
      <c r="J23" s="7"/>
      <c r="K23" s="7"/>
      <c r="L23" s="7"/>
      <c r="M23" s="7"/>
      <c r="N23" s="7"/>
      <c r="O23" s="7"/>
      <c r="P23" s="7"/>
    </row>
    <row r="24" spans="1:17">
      <c r="A24" s="7"/>
      <c r="B24" s="16"/>
      <c r="C24" s="7"/>
      <c r="D24" s="7"/>
      <c r="E24" s="7"/>
      <c r="F24" s="20"/>
      <c r="G24" s="16"/>
      <c r="H24" s="7"/>
      <c r="I24" s="7"/>
      <c r="J24" s="7"/>
      <c r="K24" s="7"/>
      <c r="L24" s="7"/>
      <c r="M24" s="7"/>
      <c r="N24" s="7"/>
      <c r="O24" s="7"/>
      <c r="P24" s="7"/>
    </row>
    <row r="25" spans="1:17" ht="15">
      <c r="A25" s="7"/>
      <c r="B25" s="1450" t="s">
        <v>96</v>
      </c>
      <c r="C25" s="1451"/>
      <c r="D25" s="1452"/>
      <c r="E25" s="19" t="e">
        <f>E8-E23</f>
        <v>#REF!</v>
      </c>
      <c r="F25" s="20"/>
      <c r="G25" s="16"/>
      <c r="H25" s="7"/>
      <c r="I25" s="7"/>
      <c r="J25" s="7"/>
      <c r="K25" s="7"/>
      <c r="L25" s="7"/>
      <c r="M25" s="7"/>
      <c r="N25" s="7"/>
      <c r="O25" s="7"/>
      <c r="P25" s="7"/>
    </row>
    <row r="26" spans="1:17">
      <c r="A26" s="7"/>
      <c r="B26" s="31"/>
      <c r="C26" s="32"/>
      <c r="D26" s="32"/>
      <c r="E26" s="32"/>
      <c r="F26" s="33"/>
      <c r="G26" s="16"/>
      <c r="H26" s="7"/>
      <c r="I26" s="7"/>
      <c r="J26" s="7"/>
      <c r="K26" s="7"/>
      <c r="L26" s="7"/>
      <c r="M26" s="7"/>
      <c r="N26" s="7"/>
      <c r="O26" s="7"/>
      <c r="P26" s="7"/>
    </row>
    <row r="27" spans="1:17">
      <c r="A27" s="7"/>
      <c r="B27" s="7"/>
      <c r="C27" s="7"/>
      <c r="D27" s="7"/>
      <c r="E27" s="7"/>
      <c r="F27" s="7" t="s">
        <v>97</v>
      </c>
      <c r="G27" s="7"/>
      <c r="H27" s="7"/>
      <c r="I27" s="7"/>
      <c r="J27" s="7"/>
      <c r="K27" s="7"/>
      <c r="L27" s="7"/>
      <c r="M27" s="7"/>
      <c r="N27" s="7"/>
      <c r="O27" s="7"/>
      <c r="P27" s="7"/>
    </row>
    <row r="28" spans="1:17" ht="15">
      <c r="A28" s="7"/>
      <c r="B28" s="1453" t="s">
        <v>98</v>
      </c>
      <c r="C28" s="1454"/>
      <c r="D28" s="1454"/>
      <c r="E28" s="1455"/>
      <c r="F28" s="1453" t="s">
        <v>99</v>
      </c>
      <c r="G28" s="1454"/>
      <c r="H28" s="1454"/>
      <c r="I28" s="1455"/>
      <c r="J28" s="7"/>
      <c r="K28" s="7"/>
      <c r="L28" s="7"/>
      <c r="M28" s="7"/>
      <c r="N28" s="7"/>
      <c r="O28" s="7"/>
      <c r="P28" s="7"/>
      <c r="Q28" s="7"/>
    </row>
    <row r="29" spans="1:17">
      <c r="A29" s="7"/>
      <c r="B29" s="16"/>
      <c r="C29" s="7"/>
      <c r="D29" s="7"/>
      <c r="E29" s="20"/>
      <c r="F29" s="7"/>
      <c r="G29" s="7"/>
      <c r="H29" s="7"/>
      <c r="I29" s="20"/>
      <c r="J29" s="7"/>
      <c r="K29" s="7"/>
      <c r="L29" s="7"/>
      <c r="M29" s="7"/>
      <c r="N29" s="7"/>
      <c r="O29" s="7"/>
      <c r="P29" s="7"/>
      <c r="Q29" s="7"/>
    </row>
    <row r="30" spans="1:17">
      <c r="A30" s="7"/>
      <c r="B30" s="16"/>
      <c r="C30" s="7"/>
      <c r="D30" s="7"/>
      <c r="E30" s="20"/>
      <c r="F30" s="7"/>
      <c r="G30" s="7"/>
      <c r="H30" s="7"/>
      <c r="I30" s="20"/>
      <c r="J30" s="7"/>
      <c r="K30" s="7"/>
      <c r="L30" s="7"/>
      <c r="M30" s="7"/>
      <c r="N30" s="7"/>
      <c r="O30" s="7"/>
      <c r="P30" s="7"/>
      <c r="Q30" s="7"/>
    </row>
    <row r="31" spans="1:17" ht="14.25">
      <c r="A31" s="18" t="s">
        <v>100</v>
      </c>
      <c r="B31" s="1422" t="s">
        <v>101</v>
      </c>
      <c r="C31" s="1423"/>
      <c r="D31" s="7"/>
      <c r="E31" s="20"/>
      <c r="F31" s="1422" t="s">
        <v>101</v>
      </c>
      <c r="G31" s="1423"/>
      <c r="H31" s="7"/>
      <c r="I31" s="20"/>
      <c r="J31" s="7"/>
      <c r="K31" s="7"/>
      <c r="L31" s="7"/>
      <c r="M31" s="7"/>
      <c r="N31" s="7"/>
      <c r="O31" s="7"/>
      <c r="P31" s="7"/>
      <c r="Q31" s="7"/>
    </row>
    <row r="32" spans="1:17" ht="14.25">
      <c r="A32" s="7"/>
      <c r="B32" s="1422" t="s">
        <v>102</v>
      </c>
      <c r="C32" s="1423"/>
      <c r="D32" s="26" t="e">
        <f>#REF!</f>
        <v>#REF!</v>
      </c>
      <c r="E32" s="12" t="e">
        <f>ROUND(D32*I10,0)</f>
        <v>#REF!</v>
      </c>
      <c r="F32" s="1422" t="s">
        <v>102</v>
      </c>
      <c r="G32" s="1423"/>
      <c r="H32" s="26" t="e">
        <f>#REF!</f>
        <v>#REF!</v>
      </c>
      <c r="I32" s="20"/>
      <c r="J32" s="7"/>
      <c r="K32" s="7"/>
      <c r="L32" s="7"/>
      <c r="M32" s="7"/>
      <c r="N32" s="7"/>
      <c r="O32" s="7"/>
      <c r="P32" s="7"/>
      <c r="Q32" s="7"/>
    </row>
    <row r="33" spans="1:18">
      <c r="A33" s="7"/>
      <c r="B33" s="16"/>
      <c r="C33" s="7"/>
      <c r="D33" s="7"/>
      <c r="E33" s="20" t="s">
        <v>103</v>
      </c>
      <c r="F33" s="7"/>
      <c r="G33" s="7"/>
      <c r="H33" s="7" t="s">
        <v>104</v>
      </c>
      <c r="I33" s="20"/>
      <c r="J33" s="7"/>
      <c r="K33" s="7"/>
      <c r="L33" s="7"/>
      <c r="M33" s="7"/>
      <c r="N33" s="7"/>
      <c r="O33" s="7"/>
      <c r="P33" s="7"/>
      <c r="Q33" s="7"/>
    </row>
    <row r="34" spans="1:18" ht="14.25">
      <c r="A34" s="7"/>
      <c r="B34" s="1422" t="s">
        <v>105</v>
      </c>
      <c r="C34" s="1423"/>
      <c r="D34" s="26" t="e">
        <f>D32*10</f>
        <v>#REF!</v>
      </c>
      <c r="E34" s="20"/>
      <c r="F34" s="1422" t="s">
        <v>105</v>
      </c>
      <c r="G34" s="1423"/>
      <c r="H34" s="26" t="e">
        <f>H32*10</f>
        <v>#REF!</v>
      </c>
      <c r="I34" s="20"/>
      <c r="J34" s="7"/>
      <c r="K34" s="7"/>
      <c r="L34" s="7"/>
      <c r="M34" s="7"/>
      <c r="N34" s="7"/>
      <c r="O34" s="7"/>
      <c r="P34" s="7"/>
      <c r="Q34" s="7"/>
    </row>
    <row r="35" spans="1:18" ht="14.25">
      <c r="A35" s="7"/>
      <c r="B35" s="1422" t="s">
        <v>106</v>
      </c>
      <c r="C35" s="1423"/>
      <c r="D35" s="7"/>
      <c r="E35" s="20"/>
      <c r="F35" s="1422" t="s">
        <v>106</v>
      </c>
      <c r="G35" s="1423"/>
      <c r="H35" s="7"/>
      <c r="I35" s="20"/>
      <c r="J35" s="7"/>
      <c r="K35" s="7"/>
      <c r="L35" s="7"/>
      <c r="M35" s="7"/>
      <c r="N35" s="7"/>
      <c r="O35" s="7"/>
      <c r="P35" s="7"/>
      <c r="Q35" s="7"/>
    </row>
    <row r="36" spans="1:18">
      <c r="A36" s="7"/>
      <c r="B36" s="1446" t="s">
        <v>107</v>
      </c>
      <c r="C36" s="1447"/>
      <c r="D36" s="34" t="e">
        <f>D32-E32</f>
        <v>#REF!</v>
      </c>
      <c r="E36" s="20"/>
      <c r="F36" s="7"/>
      <c r="G36" s="7"/>
      <c r="H36" s="7"/>
      <c r="I36" s="20"/>
      <c r="J36" s="7"/>
      <c r="K36" s="7"/>
      <c r="L36" s="7"/>
      <c r="M36" s="7"/>
      <c r="N36" s="7"/>
      <c r="O36" s="7"/>
      <c r="P36" s="7"/>
      <c r="Q36" s="7"/>
    </row>
    <row r="37" spans="1:18" ht="14.25">
      <c r="A37" s="7"/>
      <c r="B37" s="1448" t="s">
        <v>108</v>
      </c>
      <c r="C37" s="1449"/>
      <c r="D37" s="7"/>
      <c r="E37" s="20"/>
      <c r="F37" s="1448" t="s">
        <v>108</v>
      </c>
      <c r="G37" s="1449"/>
      <c r="H37" s="7"/>
      <c r="I37" s="20"/>
      <c r="J37" s="7"/>
      <c r="K37" s="7"/>
      <c r="L37" s="7"/>
      <c r="M37" s="7"/>
      <c r="N37" s="7"/>
      <c r="O37" s="7"/>
      <c r="P37" s="7"/>
      <c r="Q37" s="7"/>
    </row>
    <row r="38" spans="1:18" ht="14.25">
      <c r="A38" s="7"/>
      <c r="B38" s="1422" t="s">
        <v>109</v>
      </c>
      <c r="C38" s="1423"/>
      <c r="D38" s="7"/>
      <c r="E38" s="20"/>
      <c r="F38" s="1422" t="s">
        <v>109</v>
      </c>
      <c r="G38" s="1423"/>
      <c r="H38" s="7"/>
      <c r="I38" s="20"/>
      <c r="J38" s="7"/>
      <c r="K38" s="7"/>
      <c r="L38" s="7"/>
      <c r="M38" s="7"/>
      <c r="N38" s="7"/>
      <c r="O38" s="7"/>
      <c r="P38" s="7"/>
      <c r="Q38" s="7"/>
    </row>
    <row r="39" spans="1:18" ht="14.25">
      <c r="A39" s="7"/>
      <c r="B39" s="1422" t="s">
        <v>110</v>
      </c>
      <c r="C39" s="1423"/>
      <c r="D39" s="7"/>
      <c r="E39" s="20"/>
      <c r="F39" s="1422" t="s">
        <v>110</v>
      </c>
      <c r="G39" s="1423"/>
      <c r="H39" s="7"/>
      <c r="I39" s="20"/>
      <c r="J39" s="7"/>
      <c r="K39" s="7"/>
      <c r="L39" s="7"/>
      <c r="M39" s="7"/>
      <c r="N39" s="7"/>
      <c r="O39" s="7"/>
      <c r="P39" s="7"/>
      <c r="Q39" s="7"/>
    </row>
    <row r="40" spans="1:18" ht="14.25">
      <c r="A40" s="7"/>
      <c r="B40" s="1431" t="e">
        <f>I4</f>
        <v>#REF!</v>
      </c>
      <c r="C40" s="1432"/>
      <c r="D40" s="26" t="e">
        <f>D34*B40*I10</f>
        <v>#REF!</v>
      </c>
      <c r="E40" s="20"/>
      <c r="F40" s="1433" t="e">
        <f>I8</f>
        <v>#REF!</v>
      </c>
      <c r="G40" s="1434"/>
      <c r="H40" s="26" t="e">
        <f>H34*F40</f>
        <v>#REF!</v>
      </c>
      <c r="I40" s="20"/>
      <c r="J40" s="34"/>
      <c r="K40" s="7"/>
      <c r="L40" s="7"/>
      <c r="M40" s="7"/>
      <c r="N40" s="7"/>
      <c r="O40" s="7"/>
      <c r="P40" s="7"/>
      <c r="Q40" s="7"/>
    </row>
    <row r="41" spans="1:18">
      <c r="A41" s="7"/>
      <c r="B41" s="35"/>
      <c r="C41" s="7"/>
      <c r="D41" s="34"/>
      <c r="E41" s="20"/>
      <c r="F41" s="7"/>
      <c r="G41" s="7"/>
      <c r="H41" s="34"/>
      <c r="I41" s="20"/>
      <c r="J41" s="34"/>
      <c r="K41" s="7"/>
      <c r="L41" s="7"/>
      <c r="M41" s="7"/>
      <c r="N41" s="7"/>
      <c r="O41" s="7"/>
      <c r="P41" s="7"/>
      <c r="Q41" s="7"/>
    </row>
    <row r="42" spans="1:18" ht="14.25">
      <c r="A42" s="7"/>
      <c r="B42" s="1429" t="s">
        <v>111</v>
      </c>
      <c r="C42" s="1430"/>
      <c r="D42" s="36" t="e">
        <f>D40/(D40+H40)</f>
        <v>#REF!</v>
      </c>
      <c r="E42" s="33"/>
      <c r="F42" s="1429" t="s">
        <v>111</v>
      </c>
      <c r="G42" s="1430"/>
      <c r="H42" s="36" t="e">
        <f>H40/(D40+H40)</f>
        <v>#REF!</v>
      </c>
      <c r="I42" s="33"/>
      <c r="J42" s="34"/>
      <c r="K42" s="7"/>
      <c r="L42" s="7"/>
      <c r="M42" s="7"/>
      <c r="N42" s="7"/>
      <c r="O42" s="7"/>
      <c r="P42" s="7"/>
      <c r="Q42" s="7"/>
    </row>
    <row r="43" spans="1:18">
      <c r="A43" s="7"/>
      <c r="B43" s="35"/>
      <c r="C43" s="7"/>
      <c r="D43" s="34"/>
      <c r="E43" s="7"/>
      <c r="F43" s="7"/>
      <c r="G43" s="7"/>
      <c r="H43" s="34"/>
      <c r="I43" s="20"/>
      <c r="J43" s="34"/>
      <c r="K43" s="7"/>
      <c r="L43" s="7"/>
      <c r="M43" s="7"/>
      <c r="N43" s="7"/>
      <c r="O43" s="7"/>
      <c r="P43" s="7"/>
      <c r="Q43" s="7"/>
    </row>
    <row r="44" spans="1:18" ht="15">
      <c r="A44" s="7"/>
      <c r="B44" s="35"/>
      <c r="C44" s="37" t="s">
        <v>112</v>
      </c>
      <c r="D44" s="37"/>
      <c r="E44" s="37"/>
      <c r="F44" s="38"/>
      <c r="G44" s="19" t="e">
        <f>D40+H40</f>
        <v>#REF!</v>
      </c>
      <c r="H44" s="34"/>
      <c r="I44" s="20"/>
      <c r="J44" s="34"/>
      <c r="K44" s="7"/>
      <c r="L44" s="7"/>
      <c r="M44" s="7"/>
      <c r="N44" s="7"/>
      <c r="O44" s="7"/>
      <c r="P44" s="7"/>
      <c r="Q44" s="7"/>
    </row>
    <row r="45" spans="1:18">
      <c r="A45" s="7"/>
      <c r="B45" s="39" t="s">
        <v>103</v>
      </c>
      <c r="C45" s="32"/>
      <c r="D45" s="32"/>
      <c r="E45" s="40"/>
      <c r="F45" s="40"/>
      <c r="G45" s="32" t="s">
        <v>103</v>
      </c>
      <c r="H45" s="32"/>
      <c r="I45" s="33"/>
      <c r="J45" s="34"/>
      <c r="K45" s="7"/>
      <c r="L45" s="7"/>
      <c r="M45" s="7"/>
      <c r="N45" s="7"/>
      <c r="O45" s="7"/>
      <c r="P45" s="7"/>
      <c r="Q45" s="7"/>
    </row>
    <row r="46" spans="1:18">
      <c r="A46" s="7"/>
      <c r="B46" s="41"/>
      <c r="C46" s="7"/>
      <c r="D46" s="7"/>
      <c r="E46" s="34"/>
      <c r="F46" s="34"/>
      <c r="G46" s="7"/>
      <c r="H46" s="7"/>
      <c r="I46" s="7"/>
      <c r="J46" s="34"/>
      <c r="K46" s="7"/>
      <c r="L46" s="7"/>
      <c r="M46" s="7"/>
      <c r="N46" s="7"/>
      <c r="O46" s="7"/>
      <c r="P46" s="7"/>
      <c r="Q46" s="7"/>
    </row>
    <row r="47" spans="1:18">
      <c r="A47" s="7"/>
      <c r="B47" s="41"/>
      <c r="C47" s="7"/>
      <c r="D47" s="7"/>
      <c r="E47" s="34"/>
      <c r="F47" s="34"/>
      <c r="G47" s="7"/>
      <c r="H47" s="18" t="s">
        <v>113</v>
      </c>
      <c r="I47" s="7"/>
      <c r="J47" s="34"/>
      <c r="K47" s="7"/>
      <c r="L47" s="7"/>
      <c r="M47" s="7"/>
      <c r="N47" s="7"/>
      <c r="O47" s="7"/>
      <c r="P47" s="7"/>
      <c r="Q47" s="7"/>
    </row>
    <row r="48" spans="1:18" ht="15.75">
      <c r="A48" s="7"/>
      <c r="B48" s="1420" t="s">
        <v>114</v>
      </c>
      <c r="C48" s="1420"/>
      <c r="D48" s="1421"/>
      <c r="E48" s="42" t="e">
        <f>E25</f>
        <v>#REF!</v>
      </c>
      <c r="F48" s="34"/>
      <c r="G48" s="34"/>
      <c r="H48" s="7" t="s">
        <v>115</v>
      </c>
      <c r="I48" s="7"/>
      <c r="J48" s="41"/>
      <c r="K48" s="34"/>
      <c r="L48" s="7"/>
      <c r="M48" s="7"/>
      <c r="N48" s="7"/>
      <c r="O48" s="7"/>
      <c r="P48" s="7"/>
      <c r="Q48" s="7"/>
      <c r="R48" s="7"/>
    </row>
    <row r="49" spans="1:18" ht="15">
      <c r="A49" s="7"/>
      <c r="B49" s="1424" t="s">
        <v>116</v>
      </c>
      <c r="C49" s="1424"/>
      <c r="D49" s="1424"/>
      <c r="E49" s="7"/>
      <c r="F49" s="34"/>
      <c r="G49" s="34"/>
      <c r="H49" s="7" t="s">
        <v>117</v>
      </c>
      <c r="I49" s="7"/>
      <c r="J49" s="41"/>
      <c r="K49" s="34"/>
      <c r="L49" s="7"/>
      <c r="M49" s="7"/>
      <c r="N49" s="7"/>
      <c r="O49" s="7"/>
      <c r="P49" s="7"/>
      <c r="Q49" s="7"/>
      <c r="R49" s="7"/>
    </row>
    <row r="50" spans="1:18" ht="15.75">
      <c r="A50" s="7"/>
      <c r="B50" s="1425" t="s">
        <v>112</v>
      </c>
      <c r="C50" s="1425"/>
      <c r="D50" s="1426"/>
      <c r="E50" s="42" t="e">
        <f>D40+H40</f>
        <v>#REF!</v>
      </c>
      <c r="F50" s="7"/>
      <c r="G50" s="7"/>
      <c r="H50" s="7" t="s">
        <v>118</v>
      </c>
      <c r="I50" s="7"/>
      <c r="J50" s="41"/>
      <c r="K50" s="34"/>
      <c r="L50" s="7"/>
      <c r="M50" s="7"/>
      <c r="N50" s="7"/>
      <c r="O50" s="7"/>
      <c r="P50" s="7"/>
      <c r="Q50" s="7"/>
      <c r="R50" s="7"/>
    </row>
    <row r="51" spans="1:18" ht="15.75">
      <c r="A51" s="18" t="s">
        <v>119</v>
      </c>
      <c r="B51" s="1427" t="s">
        <v>157</v>
      </c>
      <c r="C51" s="1427"/>
      <c r="D51" s="1428"/>
      <c r="E51" s="42" t="e">
        <f>#REF!</f>
        <v>#REF!</v>
      </c>
      <c r="F51" s="7"/>
      <c r="G51" s="7"/>
      <c r="H51" s="7"/>
      <c r="I51" s="7"/>
      <c r="J51" s="41"/>
      <c r="K51" s="34"/>
      <c r="L51" s="7"/>
      <c r="M51" s="7"/>
      <c r="N51" s="7"/>
      <c r="O51" s="7"/>
      <c r="P51" s="7"/>
      <c r="Q51" s="7"/>
      <c r="R51" s="7"/>
    </row>
    <row r="52" spans="1:18" ht="15.75">
      <c r="A52" s="7"/>
      <c r="B52" s="1427" t="s">
        <v>158</v>
      </c>
      <c r="C52" s="1427"/>
      <c r="D52" s="1428"/>
      <c r="E52" s="43" t="e">
        <f>#REF!</f>
        <v>#REF!</v>
      </c>
      <c r="F52" s="17"/>
      <c r="G52" s="7"/>
      <c r="H52" s="7"/>
      <c r="I52" s="7"/>
      <c r="J52" s="7"/>
      <c r="K52" s="7"/>
      <c r="L52" s="7"/>
      <c r="M52" s="7"/>
      <c r="N52" s="7"/>
      <c r="O52" s="7"/>
      <c r="P52" s="7"/>
      <c r="Q52" s="7"/>
      <c r="R52" s="7"/>
    </row>
    <row r="53" spans="1:18" ht="15.75">
      <c r="A53" s="7"/>
      <c r="C53" s="1425" t="s">
        <v>159</v>
      </c>
      <c r="D53" s="1425"/>
      <c r="E53" s="43" t="e">
        <f>SUM(E51:E52)</f>
        <v>#REF!</v>
      </c>
      <c r="F53" s="7"/>
      <c r="G53" s="7"/>
      <c r="H53" s="7"/>
      <c r="I53" s="7"/>
      <c r="J53" s="7"/>
      <c r="K53" s="7"/>
      <c r="L53" s="7"/>
      <c r="M53" s="7"/>
      <c r="N53" s="7"/>
      <c r="O53" s="7"/>
      <c r="P53" s="7"/>
      <c r="Q53" s="7"/>
    </row>
    <row r="54" spans="1:18" ht="15">
      <c r="A54" s="7"/>
      <c r="B54" s="1420"/>
      <c r="C54" s="1420"/>
      <c r="D54" s="1420"/>
      <c r="E54" s="7"/>
      <c r="F54" s="7"/>
      <c r="G54" s="1424" t="s">
        <v>120</v>
      </c>
      <c r="H54" s="1424"/>
      <c r="I54" s="1424"/>
      <c r="J54" s="7"/>
      <c r="K54" s="7"/>
      <c r="L54" s="7"/>
      <c r="M54" s="7"/>
      <c r="N54" s="7"/>
      <c r="O54" s="7"/>
      <c r="P54" s="7"/>
      <c r="Q54" s="7"/>
    </row>
    <row r="55" spans="1:18" ht="15.75">
      <c r="A55" s="7"/>
      <c r="B55" s="1420" t="s">
        <v>121</v>
      </c>
      <c r="C55" s="1420"/>
      <c r="D55" s="1421"/>
      <c r="E55" s="42" t="e">
        <f>(E50+E53)-E48</f>
        <v>#REF!</v>
      </c>
      <c r="F55" s="7"/>
      <c r="G55" s="44"/>
      <c r="H55" s="44"/>
      <c r="I55" s="44"/>
      <c r="L55" s="7"/>
      <c r="M55" s="7"/>
      <c r="N55" s="7"/>
      <c r="O55" s="7"/>
      <c r="P55" s="7"/>
      <c r="Q55" s="7"/>
    </row>
    <row r="56" spans="1:18" ht="14.25">
      <c r="A56" s="7"/>
      <c r="B56" s="7"/>
      <c r="C56" s="7"/>
      <c r="D56" s="7"/>
      <c r="E56" s="7"/>
      <c r="F56" s="34"/>
      <c r="G56" s="45"/>
      <c r="H56" s="46" t="s">
        <v>98</v>
      </c>
      <c r="I56" s="47"/>
      <c r="L56" s="7"/>
      <c r="M56" s="7"/>
      <c r="N56" s="7"/>
      <c r="O56" s="7"/>
      <c r="P56" s="7"/>
      <c r="Q56" s="7"/>
    </row>
    <row r="57" spans="1:18" ht="14.25">
      <c r="A57" s="7"/>
      <c r="B57" s="7"/>
      <c r="C57" s="7"/>
      <c r="D57" s="7"/>
      <c r="E57" s="7"/>
      <c r="F57" s="7"/>
      <c r="G57" s="48" t="s">
        <v>122</v>
      </c>
      <c r="H57" s="29" t="s">
        <v>123</v>
      </c>
      <c r="I57" s="12"/>
      <c r="L57" s="7"/>
      <c r="M57" s="7"/>
      <c r="N57" s="7"/>
      <c r="O57" s="7"/>
      <c r="P57" s="7"/>
      <c r="Q57" s="7"/>
    </row>
    <row r="58" spans="1:18" ht="15">
      <c r="A58" s="7"/>
      <c r="F58" s="7"/>
      <c r="G58" s="16"/>
      <c r="H58" s="49" t="e">
        <f>D32-(E55*D42/10/B40)</f>
        <v>#REF!</v>
      </c>
      <c r="I58" s="12"/>
      <c r="L58" s="7"/>
      <c r="M58" s="7"/>
      <c r="N58" s="7"/>
      <c r="O58" s="7"/>
      <c r="P58" s="7"/>
      <c r="Q58" s="7"/>
    </row>
    <row r="59" spans="1:18">
      <c r="A59" s="7"/>
      <c r="F59" s="7"/>
      <c r="G59" s="50"/>
      <c r="H59" s="51"/>
      <c r="I59" s="52"/>
      <c r="J59" s="7"/>
      <c r="K59" s="7"/>
      <c r="L59" s="7"/>
      <c r="M59" s="7"/>
      <c r="N59" s="7"/>
      <c r="O59" s="7"/>
      <c r="P59" s="7"/>
      <c r="Q59" s="7"/>
    </row>
    <row r="60" spans="1:18" ht="14.25">
      <c r="A60" s="7"/>
      <c r="B60" s="7"/>
      <c r="C60" s="7"/>
      <c r="D60" s="7"/>
      <c r="E60" s="7"/>
      <c r="F60" s="7"/>
      <c r="G60" s="48"/>
      <c r="H60" s="29" t="s">
        <v>99</v>
      </c>
      <c r="I60" s="12"/>
      <c r="J60" s="7"/>
      <c r="K60" s="7"/>
      <c r="L60" s="7"/>
      <c r="M60" s="7"/>
      <c r="N60" s="7"/>
      <c r="O60" s="7"/>
      <c r="P60" s="7"/>
      <c r="Q60" s="7"/>
    </row>
    <row r="61" spans="1:18" ht="14.25">
      <c r="A61" s="7"/>
      <c r="B61" s="7"/>
      <c r="C61" s="7"/>
      <c r="D61" s="7"/>
      <c r="E61" s="7"/>
      <c r="F61" s="7"/>
      <c r="G61" s="48" t="s">
        <v>124</v>
      </c>
      <c r="H61" s="29" t="s">
        <v>123</v>
      </c>
      <c r="I61" s="12"/>
      <c r="J61" s="7"/>
      <c r="K61" s="7"/>
      <c r="L61" s="7"/>
      <c r="M61" s="7"/>
      <c r="N61" s="7"/>
      <c r="O61" s="7"/>
      <c r="P61" s="7"/>
      <c r="Q61" s="7"/>
    </row>
    <row r="62" spans="1:18" ht="15">
      <c r="A62" s="7"/>
      <c r="B62" s="7"/>
      <c r="C62" s="7"/>
      <c r="D62" s="7"/>
      <c r="E62" s="7"/>
      <c r="F62" s="7"/>
      <c r="G62" s="16"/>
      <c r="H62" s="49" t="e">
        <f>H58</f>
        <v>#REF!</v>
      </c>
      <c r="I62" s="20"/>
      <c r="J62" s="7"/>
      <c r="K62" s="7"/>
      <c r="L62" s="7"/>
      <c r="M62" s="7"/>
      <c r="N62" s="7"/>
      <c r="O62" s="7"/>
      <c r="P62" s="7"/>
      <c r="Q62" s="7"/>
    </row>
    <row r="63" spans="1:18" ht="15">
      <c r="A63" s="7"/>
      <c r="B63" s="7"/>
      <c r="C63" s="7"/>
      <c r="D63" s="7"/>
      <c r="E63" s="7"/>
      <c r="F63" s="7"/>
      <c r="G63" s="31"/>
      <c r="H63" s="53"/>
      <c r="I63" s="33"/>
      <c r="J63" s="7"/>
      <c r="K63" s="7"/>
      <c r="L63" s="7"/>
      <c r="M63" s="7"/>
      <c r="N63" s="7"/>
      <c r="O63" s="7"/>
      <c r="P63" s="7"/>
      <c r="Q63" s="7"/>
    </row>
    <row r="64" spans="1:18">
      <c r="A64" s="7"/>
      <c r="B64" s="7"/>
      <c r="C64" s="7"/>
      <c r="D64" s="7"/>
      <c r="E64" s="7"/>
      <c r="H64" s="34"/>
      <c r="I64" s="7"/>
      <c r="J64" s="7"/>
      <c r="K64" s="7"/>
      <c r="L64" s="7"/>
      <c r="M64" s="7"/>
      <c r="N64" s="7"/>
      <c r="O64" s="7"/>
      <c r="P64" s="7"/>
      <c r="Q64" s="7"/>
    </row>
    <row r="65" spans="1:17" ht="18.75">
      <c r="A65" s="7"/>
      <c r="B65" s="7"/>
      <c r="E65" s="7"/>
      <c r="H65" s="54" t="s">
        <v>125</v>
      </c>
      <c r="I65" s="7"/>
      <c r="J65" s="7"/>
      <c r="K65" s="7"/>
      <c r="L65" s="7"/>
      <c r="M65" s="7"/>
      <c r="N65" s="7"/>
      <c r="O65" s="7"/>
      <c r="P65" s="7"/>
      <c r="Q65" s="7"/>
    </row>
    <row r="66" spans="1:17" ht="14.25">
      <c r="A66" s="7"/>
      <c r="B66" s="1444" t="s">
        <v>126</v>
      </c>
      <c r="C66" s="1445"/>
      <c r="D66" s="55" t="e">
        <f>(H58*10)*B40</f>
        <v>#REF!</v>
      </c>
      <c r="E66" s="15"/>
      <c r="H66" s="34"/>
      <c r="I66" s="7"/>
      <c r="J66" s="7"/>
      <c r="K66" s="7"/>
      <c r="L66" s="7"/>
      <c r="M66" s="7"/>
      <c r="N66" s="7"/>
      <c r="O66" s="7"/>
      <c r="P66" s="7"/>
      <c r="Q66" s="7"/>
    </row>
    <row r="67" spans="1:17" ht="14.25">
      <c r="A67" s="7"/>
      <c r="B67" s="1422" t="s">
        <v>127</v>
      </c>
      <c r="C67" s="1423"/>
      <c r="D67" s="30" t="e">
        <f>(H62*10)*F40</f>
        <v>#REF!</v>
      </c>
      <c r="E67" s="20"/>
      <c r="G67" s="45"/>
      <c r="H67" s="56" t="s">
        <v>128</v>
      </c>
      <c r="I67" s="15"/>
      <c r="J67" s="7"/>
      <c r="K67" s="7"/>
      <c r="L67" s="7"/>
      <c r="M67" s="7"/>
      <c r="N67" s="7"/>
      <c r="O67" s="7"/>
      <c r="P67" s="7"/>
      <c r="Q67" s="7"/>
    </row>
    <row r="68" spans="1:17" ht="14.25">
      <c r="A68" s="7"/>
      <c r="B68" s="16"/>
      <c r="D68" s="55" t="e">
        <f>SUM(D66:D67)</f>
        <v>#REF!</v>
      </c>
      <c r="E68" s="20"/>
      <c r="F68" s="7"/>
      <c r="G68" s="48" t="s">
        <v>129</v>
      </c>
      <c r="H68" s="26" t="s">
        <v>130</v>
      </c>
      <c r="I68" s="20"/>
      <c r="J68" s="7"/>
      <c r="K68" s="7"/>
      <c r="L68" s="7"/>
      <c r="M68" s="7"/>
      <c r="N68" s="7"/>
      <c r="O68" s="7"/>
      <c r="P68" s="7"/>
      <c r="Q68" s="7"/>
    </row>
    <row r="69" spans="1:17" ht="15">
      <c r="A69" s="7"/>
      <c r="B69" s="16"/>
      <c r="C69" s="7"/>
      <c r="D69" s="7"/>
      <c r="E69" s="20"/>
      <c r="F69" s="7"/>
      <c r="G69" s="16"/>
      <c r="H69" s="49" t="e">
        <f>D32</f>
        <v>#REF!</v>
      </c>
      <c r="I69" s="20"/>
      <c r="J69" s="7"/>
      <c r="K69" s="7"/>
      <c r="L69" s="7"/>
      <c r="M69" s="7"/>
      <c r="N69" s="7"/>
      <c r="O69" s="7"/>
      <c r="P69" s="7"/>
      <c r="Q69" s="7"/>
    </row>
    <row r="70" spans="1:17">
      <c r="A70" s="7"/>
      <c r="B70" s="16"/>
      <c r="C70" s="7"/>
      <c r="D70" s="7"/>
      <c r="E70" s="20"/>
      <c r="F70" s="7"/>
      <c r="G70" s="57"/>
      <c r="H70" s="58"/>
      <c r="I70" s="52"/>
      <c r="J70" s="44"/>
      <c r="K70" s="7"/>
      <c r="L70" s="7"/>
      <c r="M70" s="7"/>
      <c r="N70" s="7"/>
      <c r="O70" s="7"/>
      <c r="P70" s="7"/>
      <c r="Q70" s="7"/>
    </row>
    <row r="71" spans="1:17" ht="14.25">
      <c r="A71" s="7"/>
      <c r="B71" s="1422" t="s">
        <v>131</v>
      </c>
      <c r="C71" s="1423"/>
      <c r="D71" s="30" t="e">
        <f>(H69*10)*B40</f>
        <v>#REF!</v>
      </c>
      <c r="E71" s="20"/>
      <c r="F71" s="7"/>
      <c r="G71" s="48"/>
      <c r="H71" s="26" t="s">
        <v>132</v>
      </c>
      <c r="I71" s="20"/>
      <c r="O71" s="7"/>
      <c r="P71" s="7"/>
      <c r="Q71" s="7"/>
    </row>
    <row r="72" spans="1:17" ht="14.25">
      <c r="A72" s="7"/>
      <c r="B72" s="1422" t="s">
        <v>127</v>
      </c>
      <c r="C72" s="1423"/>
      <c r="D72" s="30" t="e">
        <f>(H73*10)*F40</f>
        <v>#REF!</v>
      </c>
      <c r="E72" s="20"/>
      <c r="F72" s="7"/>
      <c r="G72" s="48" t="s">
        <v>133</v>
      </c>
      <c r="H72" s="59" t="s">
        <v>134</v>
      </c>
      <c r="I72" s="20"/>
      <c r="P72" s="7"/>
      <c r="Q72" s="7"/>
    </row>
    <row r="73" spans="1:17" ht="15">
      <c r="A73" s="7"/>
      <c r="B73" s="31"/>
      <c r="C73" s="32"/>
      <c r="D73" s="60" t="e">
        <f>SUM(D71:D72)</f>
        <v>#REF!</v>
      </c>
      <c r="E73" s="33"/>
      <c r="F73" s="7"/>
      <c r="G73" s="61"/>
      <c r="H73" s="49" t="e">
        <f>(E48-D40)/F40/10</f>
        <v>#REF!</v>
      </c>
      <c r="I73" s="23"/>
      <c r="O73" s="7"/>
      <c r="P73" s="7"/>
    </row>
    <row r="74" spans="1:17" ht="15">
      <c r="A74" s="7"/>
      <c r="B74" s="7"/>
      <c r="C74" s="7"/>
      <c r="D74" s="7"/>
      <c r="E74" s="7"/>
      <c r="F74" s="7"/>
      <c r="G74" s="62"/>
      <c r="H74" s="53"/>
      <c r="I74" s="63"/>
      <c r="O74" s="7"/>
      <c r="P74" s="7"/>
    </row>
    <row r="75" spans="1:17">
      <c r="A75" s="7" t="s">
        <v>135</v>
      </c>
      <c r="B75" s="7"/>
      <c r="C75" s="7"/>
      <c r="D75" s="7"/>
      <c r="E75" s="7"/>
      <c r="F75" s="7"/>
      <c r="G75" s="34"/>
      <c r="H75" s="7"/>
      <c r="O75" s="7"/>
      <c r="P75" s="7"/>
    </row>
    <row r="76" spans="1:17">
      <c r="A76" s="7"/>
      <c r="B76" s="7"/>
      <c r="C76" s="7"/>
      <c r="D76" s="7"/>
      <c r="E76" s="7"/>
      <c r="F76" s="7"/>
      <c r="G76" s="34"/>
      <c r="H76" s="7"/>
      <c r="O76" s="7"/>
      <c r="P76" s="7"/>
    </row>
    <row r="77" spans="1:17">
      <c r="A77" s="7"/>
      <c r="B77" s="7"/>
      <c r="C77" s="7"/>
      <c r="D77" s="7"/>
      <c r="E77" s="7"/>
      <c r="F77" s="7"/>
      <c r="G77" s="34"/>
      <c r="H77" s="7"/>
      <c r="O77" s="7"/>
      <c r="P77" s="7"/>
    </row>
    <row r="78" spans="1:17">
      <c r="A78" s="7"/>
      <c r="B78" s="7"/>
      <c r="C78" s="7"/>
      <c r="D78" s="7"/>
      <c r="E78" s="7"/>
      <c r="F78" s="7"/>
      <c r="G78" s="34"/>
      <c r="H78" s="7"/>
      <c r="O78" s="7"/>
      <c r="P78" s="7"/>
    </row>
    <row r="79" spans="1:17">
      <c r="A79" s="7"/>
      <c r="B79" s="7"/>
      <c r="C79" s="7"/>
      <c r="D79" s="7"/>
      <c r="E79" s="7"/>
      <c r="F79" s="7"/>
      <c r="G79" s="34"/>
      <c r="H79" s="7"/>
      <c r="O79" s="7"/>
      <c r="P79" s="7"/>
    </row>
    <row r="80" spans="1:17">
      <c r="A80" s="7"/>
      <c r="B80" s="7"/>
      <c r="C80" s="7"/>
      <c r="D80" s="7"/>
      <c r="E80" s="7"/>
      <c r="F80" s="7"/>
      <c r="G80" s="34"/>
      <c r="H80" s="7"/>
      <c r="O80" s="7"/>
      <c r="P80" s="7"/>
    </row>
    <row r="81" spans="1:22">
      <c r="A81" s="1435" t="s">
        <v>136</v>
      </c>
      <c r="B81" s="1436"/>
      <c r="C81" s="1436"/>
      <c r="D81" s="1436"/>
      <c r="E81" s="1436"/>
      <c r="F81" s="1436"/>
      <c r="G81" s="1436"/>
      <c r="H81" s="1436"/>
      <c r="I81" s="1437"/>
      <c r="M81" s="64"/>
      <c r="N81" s="7"/>
      <c r="O81" s="7"/>
      <c r="P81" s="7"/>
      <c r="Q81" s="7"/>
      <c r="R81" s="7"/>
      <c r="S81" s="7"/>
      <c r="T81" s="7"/>
      <c r="U81" s="7"/>
      <c r="V81" s="7"/>
    </row>
    <row r="82" spans="1:22">
      <c r="A82" s="1438"/>
      <c r="B82" s="1439"/>
      <c r="C82" s="1439"/>
      <c r="D82" s="1439"/>
      <c r="E82" s="1439"/>
      <c r="F82" s="1439"/>
      <c r="G82" s="1439"/>
      <c r="H82" s="1439"/>
      <c r="I82" s="1440"/>
      <c r="M82" s="7"/>
      <c r="N82" s="7"/>
      <c r="O82" s="7"/>
      <c r="P82" s="7"/>
      <c r="Q82" s="7"/>
      <c r="R82" s="7"/>
      <c r="S82" s="7"/>
      <c r="T82" s="7"/>
      <c r="U82" s="7"/>
      <c r="V82" s="7"/>
    </row>
    <row r="83" spans="1:22">
      <c r="A83" s="1438"/>
      <c r="B83" s="1439"/>
      <c r="C83" s="1439"/>
      <c r="D83" s="1439"/>
      <c r="E83" s="1439"/>
      <c r="F83" s="1439"/>
      <c r="G83" s="1439"/>
      <c r="H83" s="1439"/>
      <c r="I83" s="1440"/>
      <c r="K83" s="7"/>
      <c r="M83" s="7"/>
      <c r="N83" s="7"/>
      <c r="O83" s="7"/>
      <c r="P83" s="7"/>
      <c r="Q83" s="7"/>
      <c r="R83" s="7"/>
      <c r="S83" s="7"/>
      <c r="T83" s="7"/>
      <c r="U83" s="7"/>
      <c r="V83" s="7"/>
    </row>
    <row r="84" spans="1:22">
      <c r="A84" s="1438"/>
      <c r="B84" s="1439"/>
      <c r="C84" s="1439"/>
      <c r="D84" s="1439"/>
      <c r="E84" s="1439"/>
      <c r="F84" s="1439"/>
      <c r="G84" s="1439"/>
      <c r="H84" s="1439"/>
      <c r="I84" s="1440"/>
      <c r="M84" s="7"/>
      <c r="N84" s="7"/>
      <c r="O84" s="7"/>
      <c r="P84" s="7"/>
      <c r="Q84" s="7"/>
      <c r="R84" s="7"/>
      <c r="S84" s="7"/>
      <c r="T84" s="7"/>
      <c r="U84" s="7"/>
      <c r="V84" s="7"/>
    </row>
    <row r="85" spans="1:22">
      <c r="A85" s="1438"/>
      <c r="B85" s="1439"/>
      <c r="C85" s="1439"/>
      <c r="D85" s="1439"/>
      <c r="E85" s="1439"/>
      <c r="F85" s="1439"/>
      <c r="G85" s="1439"/>
      <c r="H85" s="1439"/>
      <c r="I85" s="1440"/>
      <c r="M85" s="7"/>
      <c r="N85" s="7"/>
      <c r="O85" s="7"/>
      <c r="P85" s="7"/>
      <c r="Q85" s="7"/>
      <c r="R85" s="7"/>
      <c r="S85" s="7"/>
      <c r="T85" s="7"/>
      <c r="U85" s="7"/>
      <c r="V85" s="7"/>
    </row>
    <row r="86" spans="1:22">
      <c r="A86" s="1438"/>
      <c r="B86" s="1439"/>
      <c r="C86" s="1439"/>
      <c r="D86" s="1439"/>
      <c r="E86" s="1439"/>
      <c r="F86" s="1439"/>
      <c r="G86" s="1439"/>
      <c r="H86" s="1439"/>
      <c r="I86" s="1440"/>
      <c r="M86" s="7"/>
      <c r="N86" s="7"/>
      <c r="O86" s="7"/>
      <c r="P86" s="7"/>
      <c r="Q86" s="7"/>
      <c r="R86" s="7"/>
      <c r="S86" s="7"/>
      <c r="T86" s="7"/>
      <c r="U86" s="7"/>
      <c r="V86" s="7"/>
    </row>
    <row r="87" spans="1:22">
      <c r="A87" s="1438"/>
      <c r="B87" s="1439"/>
      <c r="C87" s="1439"/>
      <c r="D87" s="1439"/>
      <c r="E87" s="1439"/>
      <c r="F87" s="1439"/>
      <c r="G87" s="1439"/>
      <c r="H87" s="1439"/>
      <c r="I87" s="1440"/>
      <c r="K87" s="7"/>
      <c r="L87" s="7"/>
      <c r="M87" s="7"/>
      <c r="N87" s="7"/>
      <c r="O87" s="7"/>
      <c r="P87" s="7"/>
      <c r="Q87" s="7"/>
      <c r="R87" s="7"/>
      <c r="S87" s="7"/>
      <c r="T87" s="7"/>
      <c r="U87" s="7"/>
      <c r="V87" s="7"/>
    </row>
    <row r="88" spans="1:22">
      <c r="A88" s="1438"/>
      <c r="B88" s="1439"/>
      <c r="C88" s="1439"/>
      <c r="D88" s="1439"/>
      <c r="E88" s="1439"/>
      <c r="F88" s="1439"/>
      <c r="G88" s="1439"/>
      <c r="H88" s="1439"/>
      <c r="I88" s="1440"/>
      <c r="K88" s="7"/>
      <c r="L88" s="7"/>
      <c r="M88" s="7"/>
      <c r="N88" s="7"/>
      <c r="O88" s="7"/>
      <c r="P88" s="7"/>
      <c r="Q88" s="7"/>
      <c r="R88" s="7"/>
      <c r="S88" s="7"/>
      <c r="T88" s="7"/>
      <c r="U88" s="7"/>
      <c r="V88" s="7"/>
    </row>
    <row r="89" spans="1:22">
      <c r="A89" s="1441"/>
      <c r="B89" s="1442"/>
      <c r="C89" s="1442"/>
      <c r="D89" s="1442"/>
      <c r="E89" s="1442"/>
      <c r="F89" s="1442"/>
      <c r="G89" s="1442"/>
      <c r="H89" s="1442"/>
      <c r="I89" s="1443"/>
      <c r="J89" s="7"/>
      <c r="K89" s="7"/>
      <c r="M89" s="7"/>
      <c r="N89" s="7"/>
      <c r="O89" s="7"/>
      <c r="P89" s="7"/>
      <c r="Q89" s="7"/>
      <c r="R89" s="7"/>
      <c r="S89" s="7"/>
      <c r="T89" s="7"/>
      <c r="U89" s="7"/>
      <c r="V89" s="7"/>
    </row>
    <row r="90" spans="1:22">
      <c r="F90" s="7"/>
      <c r="G90" s="7"/>
      <c r="H90" s="64"/>
    </row>
    <row r="91" spans="1:22">
      <c r="A91" s="7"/>
      <c r="B91" s="7"/>
      <c r="C91" s="7"/>
      <c r="D91" s="7"/>
      <c r="E91" s="7"/>
      <c r="F91" s="7"/>
      <c r="G91" s="7"/>
      <c r="H91" s="7"/>
      <c r="I91" s="7"/>
      <c r="J91" s="7"/>
      <c r="K91" s="7"/>
      <c r="L91" s="7"/>
      <c r="M91" s="7"/>
      <c r="N91" s="7"/>
      <c r="O91" s="7"/>
      <c r="P91" s="7"/>
    </row>
    <row r="92" spans="1:22">
      <c r="B92" s="65"/>
      <c r="C92" s="66" t="s">
        <v>137</v>
      </c>
      <c r="D92" s="65"/>
      <c r="E92" s="65"/>
      <c r="F92" s="65"/>
      <c r="G92" s="66" t="s">
        <v>138</v>
      </c>
      <c r="H92" s="66" t="s">
        <v>138</v>
      </c>
      <c r="I92" s="65"/>
      <c r="J92" s="7"/>
      <c r="K92" s="7"/>
      <c r="L92" s="7"/>
      <c r="M92" s="7"/>
      <c r="N92" s="7"/>
      <c r="O92" s="7"/>
    </row>
    <row r="93" spans="1:22">
      <c r="B93" s="67"/>
      <c r="C93" s="68" t="s">
        <v>139</v>
      </c>
      <c r="D93" s="67"/>
      <c r="E93" s="67"/>
      <c r="F93" s="67"/>
      <c r="G93" s="68" t="s">
        <v>140</v>
      </c>
      <c r="H93" s="68" t="s">
        <v>140</v>
      </c>
      <c r="I93" s="67"/>
      <c r="J93" s="7"/>
      <c r="K93" s="7"/>
      <c r="L93" s="7"/>
      <c r="M93" s="7"/>
      <c r="N93" s="7"/>
      <c r="O93" s="7"/>
    </row>
    <row r="94" spans="1:22">
      <c r="B94" s="69"/>
      <c r="C94" s="68" t="s">
        <v>141</v>
      </c>
      <c r="D94" s="67"/>
      <c r="E94" s="68" t="s">
        <v>137</v>
      </c>
      <c r="F94" s="68" t="s">
        <v>137</v>
      </c>
      <c r="G94" s="68" t="s">
        <v>142</v>
      </c>
      <c r="H94" s="68" t="s">
        <v>142</v>
      </c>
      <c r="I94" s="67"/>
      <c r="J94" s="7"/>
      <c r="K94" s="7"/>
      <c r="L94" s="7"/>
      <c r="M94" s="7"/>
      <c r="N94" s="7"/>
      <c r="O94" s="7"/>
    </row>
    <row r="95" spans="1:22">
      <c r="B95" s="69"/>
      <c r="C95" s="68" t="s">
        <v>143</v>
      </c>
      <c r="D95" s="68" t="s">
        <v>137</v>
      </c>
      <c r="E95" s="68">
        <v>10</v>
      </c>
      <c r="F95" s="68">
        <v>10</v>
      </c>
      <c r="G95" s="68" t="s">
        <v>144</v>
      </c>
      <c r="H95" s="68" t="s">
        <v>144</v>
      </c>
      <c r="I95" s="68" t="s">
        <v>138</v>
      </c>
      <c r="J95" s="7"/>
      <c r="K95" s="7"/>
      <c r="L95" s="7"/>
      <c r="M95" s="7"/>
      <c r="N95" s="7"/>
      <c r="O95" s="7"/>
    </row>
    <row r="96" spans="1:22">
      <c r="B96" s="67"/>
      <c r="C96" s="68" t="s">
        <v>145</v>
      </c>
      <c r="D96" s="68" t="s">
        <v>139</v>
      </c>
      <c r="E96" s="68" t="s">
        <v>146</v>
      </c>
      <c r="F96" s="68" t="s">
        <v>146</v>
      </c>
      <c r="G96" s="68" t="s">
        <v>137</v>
      </c>
      <c r="H96" s="68" t="s">
        <v>137</v>
      </c>
      <c r="I96" s="68" t="s">
        <v>34</v>
      </c>
      <c r="J96" s="7"/>
      <c r="K96" s="7"/>
      <c r="L96" s="7"/>
      <c r="M96" s="7"/>
      <c r="N96" s="7"/>
      <c r="O96" s="7"/>
    </row>
    <row r="97" spans="2:15">
      <c r="B97" s="68" t="s">
        <v>147</v>
      </c>
      <c r="C97" s="68" t="s">
        <v>148</v>
      </c>
      <c r="D97" s="68" t="s">
        <v>149</v>
      </c>
      <c r="E97" s="68" t="s">
        <v>141</v>
      </c>
      <c r="F97" s="68" t="s">
        <v>149</v>
      </c>
      <c r="G97" s="68" t="s">
        <v>141</v>
      </c>
      <c r="H97" s="68" t="s">
        <v>149</v>
      </c>
      <c r="I97" s="68" t="s">
        <v>140</v>
      </c>
      <c r="J97" s="7"/>
      <c r="K97" s="7"/>
      <c r="L97" s="7"/>
      <c r="M97" s="7"/>
      <c r="N97" s="7"/>
      <c r="O97" s="7"/>
    </row>
    <row r="98" spans="2:15">
      <c r="B98" s="70" t="s">
        <v>142</v>
      </c>
      <c r="C98" s="71">
        <v>0.04</v>
      </c>
      <c r="D98" s="70" t="s">
        <v>143</v>
      </c>
      <c r="E98" s="70" t="s">
        <v>143</v>
      </c>
      <c r="F98" s="70" t="s">
        <v>143</v>
      </c>
      <c r="G98" s="70" t="s">
        <v>143</v>
      </c>
      <c r="H98" s="70" t="s">
        <v>143</v>
      </c>
      <c r="I98" s="70" t="s">
        <v>142</v>
      </c>
      <c r="J98" s="7"/>
      <c r="K98" s="7"/>
      <c r="L98" s="7"/>
      <c r="M98" s="7"/>
      <c r="N98" s="7"/>
      <c r="O98" s="7"/>
    </row>
    <row r="99" spans="2:15">
      <c r="B99" s="67"/>
      <c r="C99" s="67"/>
      <c r="D99" s="67"/>
      <c r="E99" s="67"/>
      <c r="F99" s="67"/>
      <c r="G99" s="67"/>
      <c r="H99" s="67"/>
      <c r="I99" s="67"/>
      <c r="J99" s="7"/>
      <c r="K99" s="7"/>
      <c r="L99" s="7"/>
      <c r="M99" s="7"/>
      <c r="N99" s="7"/>
      <c r="O99" s="7"/>
    </row>
    <row r="100" spans="2:15">
      <c r="B100" s="72" t="e">
        <f>E55</f>
        <v>#REF!</v>
      </c>
      <c r="C100" s="72" t="e">
        <f>B100*C$98</f>
        <v>#REF!</v>
      </c>
      <c r="D100" s="72" t="e">
        <f>$C100*0.4</f>
        <v>#REF!</v>
      </c>
      <c r="E100" s="72" t="e">
        <f>C100*E$95</f>
        <v>#REF!</v>
      </c>
      <c r="F100" s="72" t="e">
        <f>D100*E$95</f>
        <v>#REF!</v>
      </c>
      <c r="G100" s="72" t="e">
        <f>E100*B$40</f>
        <v>#REF!</v>
      </c>
      <c r="H100" s="72" t="e">
        <f>F100*F$40</f>
        <v>#REF!</v>
      </c>
      <c r="I100" s="72" t="e">
        <f>$G100+$H100</f>
        <v>#REF!</v>
      </c>
      <c r="J100" s="34"/>
      <c r="K100" s="34"/>
      <c r="L100" s="34"/>
      <c r="M100" s="34"/>
      <c r="N100" s="34"/>
      <c r="O100" s="34"/>
    </row>
    <row r="101" spans="2:15">
      <c r="B101" s="67"/>
      <c r="C101" s="67"/>
      <c r="D101" s="67"/>
      <c r="E101" s="67"/>
      <c r="F101" s="67"/>
      <c r="G101" s="67"/>
      <c r="H101" s="67"/>
      <c r="I101" s="67"/>
      <c r="J101" s="7"/>
      <c r="K101" s="7"/>
      <c r="L101" s="7"/>
      <c r="M101" s="7"/>
      <c r="N101" s="7"/>
      <c r="O101" s="7"/>
    </row>
    <row r="102" spans="2:15">
      <c r="B102" s="67"/>
      <c r="C102" s="67"/>
      <c r="D102" s="67"/>
      <c r="E102" s="67"/>
      <c r="F102" s="67"/>
      <c r="G102" s="67"/>
      <c r="H102" s="67"/>
      <c r="I102" s="67"/>
      <c r="J102" s="7"/>
      <c r="K102" s="7"/>
      <c r="L102" s="7"/>
      <c r="M102" s="7"/>
      <c r="N102" s="7"/>
      <c r="O102" s="7"/>
    </row>
    <row r="103" spans="2:15">
      <c r="B103" s="72" t="e">
        <f>I100</f>
        <v>#REF!</v>
      </c>
      <c r="C103" s="72" t="e">
        <f>B103*C$98</f>
        <v>#REF!</v>
      </c>
      <c r="D103" s="72" t="e">
        <f>$C103*0.4</f>
        <v>#REF!</v>
      </c>
      <c r="E103" s="72" t="e">
        <f>C103*E$95</f>
        <v>#REF!</v>
      </c>
      <c r="F103" s="72" t="e">
        <f>D103*E$95</f>
        <v>#REF!</v>
      </c>
      <c r="G103" s="72" t="e">
        <f>E103*B$40</f>
        <v>#REF!</v>
      </c>
      <c r="H103" s="72" t="e">
        <f>F103*F$40</f>
        <v>#REF!</v>
      </c>
      <c r="I103" s="72" t="e">
        <f>$G103+$H103</f>
        <v>#REF!</v>
      </c>
      <c r="J103" s="34"/>
      <c r="K103" s="34"/>
      <c r="L103" s="34"/>
      <c r="M103" s="34"/>
      <c r="N103" s="34"/>
      <c r="O103" s="34"/>
    </row>
    <row r="104" spans="2:15">
      <c r="B104" s="67"/>
      <c r="C104" s="72"/>
      <c r="D104" s="67"/>
      <c r="E104" s="67"/>
      <c r="F104" s="67"/>
      <c r="G104" s="67"/>
      <c r="H104" s="67"/>
      <c r="I104" s="67"/>
      <c r="J104" s="7"/>
      <c r="K104" s="7"/>
      <c r="L104" s="7"/>
      <c r="M104" s="7"/>
      <c r="N104" s="7"/>
      <c r="O104" s="7"/>
    </row>
    <row r="105" spans="2:15">
      <c r="B105" s="67"/>
      <c r="C105" s="72"/>
      <c r="D105" s="67"/>
      <c r="E105" s="67"/>
      <c r="F105" s="67"/>
      <c r="G105" s="67"/>
      <c r="H105" s="67"/>
      <c r="I105" s="67"/>
      <c r="J105" s="7"/>
      <c r="K105" s="7"/>
      <c r="L105" s="7"/>
      <c r="M105" s="7"/>
      <c r="N105" s="7"/>
      <c r="O105" s="7"/>
    </row>
    <row r="106" spans="2:15">
      <c r="B106" s="72" t="e">
        <f>I103</f>
        <v>#REF!</v>
      </c>
      <c r="C106" s="72" t="e">
        <f>B106*C$98</f>
        <v>#REF!</v>
      </c>
      <c r="D106" s="72" t="e">
        <f>$C106*0.4</f>
        <v>#REF!</v>
      </c>
      <c r="E106" s="72" t="e">
        <f>C106*E$95</f>
        <v>#REF!</v>
      </c>
      <c r="F106" s="72" t="e">
        <f>D106*E$95</f>
        <v>#REF!</v>
      </c>
      <c r="G106" s="72" t="e">
        <f>E106*B$40</f>
        <v>#REF!</v>
      </c>
      <c r="H106" s="72" t="e">
        <f>F106*F$40</f>
        <v>#REF!</v>
      </c>
      <c r="I106" s="72" t="e">
        <f>$G106+$H106</f>
        <v>#REF!</v>
      </c>
      <c r="J106" s="34"/>
      <c r="K106" s="34"/>
      <c r="L106" s="34"/>
      <c r="M106" s="34"/>
      <c r="N106" s="34"/>
      <c r="O106" s="34"/>
    </row>
    <row r="107" spans="2:15">
      <c r="B107" s="67"/>
      <c r="C107" s="72"/>
      <c r="D107" s="67"/>
      <c r="E107" s="67"/>
      <c r="F107" s="67"/>
      <c r="G107" s="67"/>
      <c r="H107" s="67"/>
      <c r="I107" s="67"/>
      <c r="J107" s="7"/>
      <c r="K107" s="7"/>
      <c r="L107" s="7"/>
      <c r="M107" s="7"/>
      <c r="N107" s="7"/>
      <c r="O107" s="7"/>
    </row>
    <row r="108" spans="2:15">
      <c r="B108" s="67"/>
      <c r="C108" s="72"/>
      <c r="D108" s="67"/>
      <c r="E108" s="67"/>
      <c r="F108" s="67"/>
      <c r="G108" s="67"/>
      <c r="H108" s="67"/>
      <c r="I108" s="67"/>
      <c r="J108" s="7"/>
      <c r="K108" s="7"/>
      <c r="L108" s="7"/>
      <c r="M108" s="7"/>
      <c r="N108" s="7"/>
      <c r="O108" s="7"/>
    </row>
    <row r="109" spans="2:15">
      <c r="B109" s="72" t="e">
        <f>I106</f>
        <v>#REF!</v>
      </c>
      <c r="C109" s="72" t="e">
        <f>B109*C$98</f>
        <v>#REF!</v>
      </c>
      <c r="D109" s="72" t="e">
        <f>$C109*0.4</f>
        <v>#REF!</v>
      </c>
      <c r="E109" s="72" t="e">
        <f>C109*E$95</f>
        <v>#REF!</v>
      </c>
      <c r="F109" s="72" t="e">
        <f>D109*E$95</f>
        <v>#REF!</v>
      </c>
      <c r="G109" s="72" t="e">
        <f>E109*B$40</f>
        <v>#REF!</v>
      </c>
      <c r="H109" s="72" t="e">
        <f>F109*F$40</f>
        <v>#REF!</v>
      </c>
      <c r="I109" s="72" t="e">
        <f>$G109+$H109</f>
        <v>#REF!</v>
      </c>
      <c r="J109" s="34"/>
      <c r="K109" s="34"/>
      <c r="L109" s="34"/>
      <c r="M109" s="34"/>
      <c r="N109" s="34"/>
      <c r="O109" s="34"/>
    </row>
    <row r="110" spans="2:15">
      <c r="B110" s="67"/>
      <c r="C110" s="72"/>
      <c r="D110" s="67"/>
      <c r="E110" s="67"/>
      <c r="F110" s="67"/>
      <c r="G110" s="67"/>
      <c r="H110" s="67"/>
      <c r="I110" s="67"/>
      <c r="J110" s="7"/>
      <c r="K110" s="7"/>
      <c r="L110" s="7"/>
      <c r="M110" s="7"/>
      <c r="N110" s="7"/>
      <c r="O110" s="7"/>
    </row>
    <row r="111" spans="2:15">
      <c r="B111" s="67"/>
      <c r="C111" s="72"/>
      <c r="D111" s="67"/>
      <c r="E111" s="67"/>
      <c r="F111" s="67"/>
      <c r="G111" s="67"/>
      <c r="H111" s="67"/>
      <c r="I111" s="67"/>
      <c r="J111" s="7"/>
      <c r="K111" s="7"/>
      <c r="L111" s="7"/>
      <c r="M111" s="7"/>
      <c r="N111" s="7"/>
      <c r="O111" s="7"/>
    </row>
    <row r="112" spans="2:15">
      <c r="B112" s="72" t="e">
        <f>I109</f>
        <v>#REF!</v>
      </c>
      <c r="C112" s="72" t="e">
        <f>B112*C$98</f>
        <v>#REF!</v>
      </c>
      <c r="D112" s="72" t="e">
        <f>$C112*0.4</f>
        <v>#REF!</v>
      </c>
      <c r="E112" s="72" t="e">
        <f>C112*E$95</f>
        <v>#REF!</v>
      </c>
      <c r="F112" s="72" t="e">
        <f>D112*E$95</f>
        <v>#REF!</v>
      </c>
      <c r="G112" s="72" t="e">
        <f>E112*B$40</f>
        <v>#REF!</v>
      </c>
      <c r="H112" s="72" t="e">
        <f>F112*F$40</f>
        <v>#REF!</v>
      </c>
      <c r="I112" s="72" t="e">
        <f>$G112+$H112</f>
        <v>#REF!</v>
      </c>
      <c r="J112" s="34"/>
      <c r="K112" s="34"/>
      <c r="L112" s="34"/>
      <c r="M112" s="34"/>
      <c r="N112" s="34"/>
      <c r="O112" s="34"/>
    </row>
    <row r="113" spans="2:15">
      <c r="B113" s="67"/>
      <c r="C113" s="72"/>
      <c r="D113" s="67"/>
      <c r="E113" s="67"/>
      <c r="F113" s="67"/>
      <c r="G113" s="67"/>
      <c r="H113" s="67"/>
      <c r="I113" s="67"/>
      <c r="J113" s="7"/>
      <c r="K113" s="7"/>
      <c r="L113" s="7"/>
      <c r="M113" s="7"/>
      <c r="N113" s="7"/>
      <c r="O113" s="7"/>
    </row>
    <row r="114" spans="2:15">
      <c r="B114" s="67"/>
      <c r="C114" s="72"/>
      <c r="D114" s="67"/>
      <c r="E114" s="67"/>
      <c r="F114" s="67"/>
      <c r="G114" s="67"/>
      <c r="H114" s="67"/>
      <c r="I114" s="67"/>
      <c r="J114" s="7"/>
      <c r="K114" s="7"/>
      <c r="L114" s="7"/>
      <c r="M114" s="7"/>
      <c r="N114" s="7"/>
      <c r="O114" s="7"/>
    </row>
    <row r="115" spans="2:15">
      <c r="B115" s="72" t="e">
        <f>I112</f>
        <v>#REF!</v>
      </c>
      <c r="C115" s="72" t="e">
        <f>B115*C$98</f>
        <v>#REF!</v>
      </c>
      <c r="D115" s="72" t="e">
        <f>$C115*0.4</f>
        <v>#REF!</v>
      </c>
      <c r="E115" s="72" t="e">
        <f>C115*E$95</f>
        <v>#REF!</v>
      </c>
      <c r="F115" s="72" t="e">
        <f>D115*E$95</f>
        <v>#REF!</v>
      </c>
      <c r="G115" s="72" t="e">
        <f>E115*B$40</f>
        <v>#REF!</v>
      </c>
      <c r="H115" s="72" t="e">
        <f>F115*F$40</f>
        <v>#REF!</v>
      </c>
      <c r="I115" s="72" t="e">
        <f>$G115+$H115</f>
        <v>#REF!</v>
      </c>
      <c r="J115" s="34"/>
      <c r="K115" s="34"/>
      <c r="L115" s="34"/>
      <c r="M115" s="34"/>
      <c r="N115" s="34"/>
      <c r="O115" s="34"/>
    </row>
    <row r="116" spans="2:15">
      <c r="B116" s="67"/>
      <c r="C116" s="72"/>
      <c r="D116" s="67"/>
      <c r="E116" s="67"/>
      <c r="F116" s="67"/>
      <c r="G116" s="67"/>
      <c r="H116" s="67"/>
      <c r="I116" s="67"/>
      <c r="J116" s="7"/>
      <c r="K116" s="7"/>
      <c r="L116" s="7"/>
      <c r="M116" s="7"/>
      <c r="N116" s="7"/>
      <c r="O116" s="7"/>
    </row>
    <row r="117" spans="2:15">
      <c r="B117" s="67"/>
      <c r="C117" s="72"/>
      <c r="D117" s="67"/>
      <c r="E117" s="67"/>
      <c r="F117" s="67"/>
      <c r="G117" s="67"/>
      <c r="H117" s="67"/>
      <c r="I117" s="67"/>
      <c r="J117" s="7"/>
      <c r="K117" s="7"/>
      <c r="L117" s="7"/>
      <c r="M117" s="7"/>
      <c r="N117" s="7"/>
      <c r="O117" s="7"/>
    </row>
    <row r="118" spans="2:15">
      <c r="B118" s="72" t="e">
        <f>I115</f>
        <v>#REF!</v>
      </c>
      <c r="C118" s="72" t="e">
        <f>B118*C$98</f>
        <v>#REF!</v>
      </c>
      <c r="D118" s="72" t="e">
        <f>$C118*0.4</f>
        <v>#REF!</v>
      </c>
      <c r="E118" s="72" t="e">
        <f>C118*E$95</f>
        <v>#REF!</v>
      </c>
      <c r="F118" s="72" t="e">
        <f>D118*E$95</f>
        <v>#REF!</v>
      </c>
      <c r="G118" s="72" t="e">
        <f>E118*B$40</f>
        <v>#REF!</v>
      </c>
      <c r="H118" s="72" t="e">
        <f>F118*F$40</f>
        <v>#REF!</v>
      </c>
      <c r="I118" s="72" t="e">
        <f>$G118+$H118</f>
        <v>#REF!</v>
      </c>
      <c r="J118" s="34"/>
      <c r="K118" s="34"/>
      <c r="L118" s="34"/>
      <c r="M118" s="34"/>
      <c r="N118" s="34"/>
      <c r="O118" s="34"/>
    </row>
    <row r="119" spans="2:15">
      <c r="B119" s="67"/>
      <c r="C119" s="72"/>
      <c r="D119" s="67"/>
      <c r="E119" s="67"/>
      <c r="F119" s="67"/>
      <c r="G119" s="67"/>
      <c r="H119" s="67"/>
      <c r="I119" s="67"/>
      <c r="J119" s="7"/>
      <c r="K119" s="7"/>
      <c r="L119" s="7"/>
      <c r="M119" s="7"/>
      <c r="N119" s="7"/>
      <c r="O119" s="7"/>
    </row>
    <row r="120" spans="2:15">
      <c r="B120" s="67"/>
      <c r="C120" s="72"/>
      <c r="D120" s="67"/>
      <c r="E120" s="67"/>
      <c r="F120" s="67"/>
      <c r="G120" s="67"/>
      <c r="H120" s="67"/>
      <c r="I120" s="67"/>
      <c r="J120" s="7"/>
      <c r="K120" s="7"/>
      <c r="L120" s="7"/>
      <c r="M120" s="7"/>
      <c r="N120" s="7"/>
      <c r="O120" s="7"/>
    </row>
    <row r="121" spans="2:15">
      <c r="B121" s="72" t="e">
        <f>I118</f>
        <v>#REF!</v>
      </c>
      <c r="C121" s="72" t="e">
        <f>B121*C$98</f>
        <v>#REF!</v>
      </c>
      <c r="D121" s="72" t="e">
        <f>$C121*0.4</f>
        <v>#REF!</v>
      </c>
      <c r="E121" s="72" t="e">
        <f>C121*E$95</f>
        <v>#REF!</v>
      </c>
      <c r="F121" s="72" t="e">
        <f>D121*E$95</f>
        <v>#REF!</v>
      </c>
      <c r="G121" s="72" t="e">
        <f>E121*B$40</f>
        <v>#REF!</v>
      </c>
      <c r="H121" s="72" t="e">
        <f>F121*F$40</f>
        <v>#REF!</v>
      </c>
      <c r="I121" s="72" t="e">
        <f>$G121+$H121</f>
        <v>#REF!</v>
      </c>
      <c r="J121" s="34"/>
      <c r="K121" s="34"/>
      <c r="L121" s="34"/>
      <c r="M121" s="34"/>
      <c r="N121" s="34"/>
      <c r="O121" s="34"/>
    </row>
    <row r="122" spans="2:15">
      <c r="B122" s="67"/>
      <c r="C122" s="72"/>
      <c r="D122" s="67"/>
      <c r="E122" s="67"/>
      <c r="F122" s="67"/>
      <c r="G122" s="67"/>
      <c r="H122" s="67"/>
      <c r="I122" s="67"/>
      <c r="J122" s="7"/>
      <c r="K122" s="7"/>
      <c r="L122" s="7"/>
      <c r="M122" s="7"/>
      <c r="N122" s="7"/>
      <c r="O122" s="7"/>
    </row>
    <row r="123" spans="2:15">
      <c r="B123" s="67"/>
      <c r="C123" s="72"/>
      <c r="D123" s="67"/>
      <c r="E123" s="67"/>
      <c r="F123" s="67"/>
      <c r="G123" s="67"/>
      <c r="H123" s="67"/>
      <c r="I123" s="67"/>
      <c r="J123" s="7"/>
      <c r="K123" s="7"/>
      <c r="L123" s="7"/>
      <c r="M123" s="7"/>
      <c r="N123" s="7"/>
      <c r="O123" s="7"/>
    </row>
    <row r="124" spans="2:15">
      <c r="B124" s="72" t="e">
        <f>I121</f>
        <v>#REF!</v>
      </c>
      <c r="C124" s="72" t="e">
        <f>B124*C$98</f>
        <v>#REF!</v>
      </c>
      <c r="D124" s="72" t="e">
        <f>$C124*0.4</f>
        <v>#REF!</v>
      </c>
      <c r="E124" s="72" t="e">
        <f>C124*E$95</f>
        <v>#REF!</v>
      </c>
      <c r="F124" s="72" t="e">
        <f>D124*E$95</f>
        <v>#REF!</v>
      </c>
      <c r="G124" s="72" t="e">
        <f>E124*B$40</f>
        <v>#REF!</v>
      </c>
      <c r="H124" s="72" t="e">
        <f>F124*F$40</f>
        <v>#REF!</v>
      </c>
      <c r="I124" s="72" t="e">
        <f>$G124+$H124</f>
        <v>#REF!</v>
      </c>
      <c r="J124" s="34"/>
      <c r="K124" s="34"/>
      <c r="L124" s="34"/>
      <c r="M124" s="34"/>
      <c r="N124" s="34"/>
      <c r="O124" s="34"/>
    </row>
    <row r="125" spans="2:15">
      <c r="B125" s="67"/>
      <c r="C125" s="72"/>
      <c r="D125" s="67"/>
      <c r="E125" s="67"/>
      <c r="F125" s="67"/>
      <c r="G125" s="67"/>
      <c r="H125" s="67"/>
      <c r="I125" s="67"/>
      <c r="J125" s="7"/>
      <c r="K125" s="7"/>
      <c r="L125" s="7"/>
      <c r="M125" s="7"/>
      <c r="N125" s="7"/>
      <c r="O125" s="7"/>
    </row>
    <row r="126" spans="2:15">
      <c r="B126" s="67"/>
      <c r="C126" s="72"/>
      <c r="D126" s="67"/>
      <c r="E126" s="67"/>
      <c r="F126" s="67"/>
      <c r="G126" s="67"/>
      <c r="H126" s="67"/>
      <c r="I126" s="67"/>
      <c r="J126" s="7"/>
      <c r="K126" s="7"/>
      <c r="L126" s="7"/>
      <c r="M126" s="7"/>
      <c r="N126" s="7"/>
      <c r="O126" s="7"/>
    </row>
    <row r="127" spans="2:15">
      <c r="B127" s="72" t="e">
        <f>I124</f>
        <v>#REF!</v>
      </c>
      <c r="C127" s="72" t="e">
        <f>B127*C$98</f>
        <v>#REF!</v>
      </c>
      <c r="D127" s="72" t="e">
        <f>$C127*0.4</f>
        <v>#REF!</v>
      </c>
      <c r="E127" s="72" t="e">
        <f>C127*E$95</f>
        <v>#REF!</v>
      </c>
      <c r="F127" s="72" t="e">
        <f>D127*E$95</f>
        <v>#REF!</v>
      </c>
      <c r="G127" s="72" t="e">
        <f>E127*B$40</f>
        <v>#REF!</v>
      </c>
      <c r="H127" s="72" t="e">
        <f>F127*F$40</f>
        <v>#REF!</v>
      </c>
      <c r="I127" s="72" t="e">
        <f>$G127+$H127</f>
        <v>#REF!</v>
      </c>
      <c r="J127" s="34"/>
      <c r="K127" s="34"/>
      <c r="L127" s="34"/>
      <c r="M127" s="34"/>
      <c r="N127" s="34"/>
      <c r="O127" s="34"/>
    </row>
    <row r="128" spans="2:15">
      <c r="B128" s="67"/>
      <c r="C128" s="72"/>
      <c r="D128" s="67"/>
      <c r="E128" s="67"/>
      <c r="F128" s="67"/>
      <c r="G128" s="67"/>
      <c r="H128" s="67"/>
      <c r="I128" s="67"/>
      <c r="J128" s="7"/>
      <c r="K128" s="7"/>
      <c r="L128" s="7"/>
      <c r="M128" s="7"/>
      <c r="N128" s="7"/>
      <c r="O128" s="7"/>
    </row>
    <row r="129" spans="1:15">
      <c r="B129" s="67"/>
      <c r="C129" s="72"/>
      <c r="D129" s="67"/>
      <c r="E129" s="67"/>
      <c r="F129" s="67"/>
      <c r="G129" s="67"/>
      <c r="H129" s="67"/>
      <c r="I129" s="67"/>
      <c r="J129" s="7"/>
      <c r="K129" s="7"/>
      <c r="L129" s="7"/>
      <c r="M129" s="7"/>
      <c r="N129" s="7"/>
      <c r="O129" s="7"/>
    </row>
    <row r="130" spans="1:15">
      <c r="B130" s="72" t="e">
        <f>I127</f>
        <v>#REF!</v>
      </c>
      <c r="C130" s="72" t="e">
        <f>B130*C$98</f>
        <v>#REF!</v>
      </c>
      <c r="D130" s="72" t="e">
        <f>$C130*0.4</f>
        <v>#REF!</v>
      </c>
      <c r="E130" s="72" t="e">
        <f>C130*E$95</f>
        <v>#REF!</v>
      </c>
      <c r="F130" s="72" t="e">
        <f>D130*E$95</f>
        <v>#REF!</v>
      </c>
      <c r="G130" s="72" t="e">
        <f>E130*B$40</f>
        <v>#REF!</v>
      </c>
      <c r="H130" s="72" t="e">
        <f>F130*F$40</f>
        <v>#REF!</v>
      </c>
      <c r="I130" s="72" t="e">
        <f>$G130+$H130</f>
        <v>#REF!</v>
      </c>
      <c r="J130" s="34"/>
      <c r="K130" s="34"/>
      <c r="L130" s="34"/>
      <c r="M130" s="34"/>
      <c r="N130" s="34"/>
      <c r="O130" s="34"/>
    </row>
    <row r="131" spans="1:15">
      <c r="B131" s="67"/>
      <c r="C131" s="72"/>
      <c r="D131" s="67"/>
      <c r="E131" s="67"/>
      <c r="F131" s="67"/>
      <c r="G131" s="67"/>
      <c r="H131" s="67"/>
      <c r="I131" s="67"/>
      <c r="J131" s="7"/>
      <c r="K131" s="7"/>
      <c r="L131" s="7"/>
      <c r="M131" s="7"/>
      <c r="N131" s="7"/>
      <c r="O131" s="7"/>
    </row>
    <row r="132" spans="1:15">
      <c r="B132" s="67"/>
      <c r="C132" s="72"/>
      <c r="D132" s="67"/>
      <c r="E132" s="67"/>
      <c r="F132" s="67"/>
      <c r="G132" s="67"/>
      <c r="H132" s="67"/>
      <c r="I132" s="67"/>
      <c r="J132" s="7"/>
      <c r="K132" s="7"/>
      <c r="L132" s="7"/>
      <c r="M132" s="7"/>
      <c r="N132" s="7"/>
      <c r="O132" s="7"/>
    </row>
    <row r="133" spans="1:15">
      <c r="B133" s="72" t="e">
        <f>I130</f>
        <v>#REF!</v>
      </c>
      <c r="C133" s="72" t="e">
        <f>B133*C$98</f>
        <v>#REF!</v>
      </c>
      <c r="D133" s="72" t="e">
        <f>$C133*0.4</f>
        <v>#REF!</v>
      </c>
      <c r="E133" s="72" t="e">
        <f>C133*E$95</f>
        <v>#REF!</v>
      </c>
      <c r="F133" s="72" t="e">
        <f>D133*E$95</f>
        <v>#REF!</v>
      </c>
      <c r="G133" s="72" t="e">
        <f>E133*B$40</f>
        <v>#REF!</v>
      </c>
      <c r="H133" s="72" t="e">
        <f>F133*F$40</f>
        <v>#REF!</v>
      </c>
      <c r="I133" s="72" t="e">
        <f>$G133+$H133</f>
        <v>#REF!</v>
      </c>
      <c r="J133" s="34"/>
      <c r="K133" s="34"/>
      <c r="L133" s="34"/>
      <c r="M133" s="34"/>
      <c r="N133" s="34"/>
      <c r="O133" s="34"/>
    </row>
    <row r="134" spans="1:15">
      <c r="B134" s="67"/>
      <c r="C134" s="72"/>
      <c r="D134" s="67"/>
      <c r="E134" s="67"/>
      <c r="F134" s="67"/>
      <c r="G134" s="67"/>
      <c r="H134" s="67"/>
      <c r="I134" s="67"/>
      <c r="J134" s="7"/>
      <c r="K134" s="7"/>
      <c r="L134" s="7"/>
      <c r="M134" s="7"/>
      <c r="N134" s="7"/>
      <c r="O134" s="7"/>
    </row>
    <row r="135" spans="1:15">
      <c r="B135" s="67"/>
      <c r="C135" s="72"/>
      <c r="D135" s="67"/>
      <c r="E135" s="67"/>
      <c r="F135" s="67"/>
      <c r="G135" s="67"/>
      <c r="H135" s="67"/>
      <c r="I135" s="67"/>
      <c r="J135" s="7"/>
      <c r="K135" s="7"/>
      <c r="L135" s="7"/>
      <c r="M135" s="7"/>
      <c r="N135" s="7"/>
      <c r="O135" s="7"/>
    </row>
    <row r="136" spans="1:15">
      <c r="B136" s="72" t="e">
        <f>I133</f>
        <v>#REF!</v>
      </c>
      <c r="C136" s="72" t="e">
        <f>B136*C$98</f>
        <v>#REF!</v>
      </c>
      <c r="D136" s="72" t="e">
        <f>$C136*0.4</f>
        <v>#REF!</v>
      </c>
      <c r="E136" s="72" t="e">
        <f>C136*E$95</f>
        <v>#REF!</v>
      </c>
      <c r="F136" s="72" t="e">
        <f>D136*E$95</f>
        <v>#REF!</v>
      </c>
      <c r="G136" s="72" t="e">
        <f>E136*B$40</f>
        <v>#REF!</v>
      </c>
      <c r="H136" s="72" t="e">
        <f>F136*F$40</f>
        <v>#REF!</v>
      </c>
      <c r="I136" s="72" t="e">
        <f>$G136+$H136</f>
        <v>#REF!</v>
      </c>
      <c r="J136" s="34"/>
      <c r="K136" s="34"/>
      <c r="L136" s="34"/>
      <c r="M136" s="34"/>
      <c r="N136" s="34"/>
      <c r="O136" s="34"/>
    </row>
    <row r="137" spans="1:15">
      <c r="B137" s="67"/>
      <c r="C137" s="72"/>
      <c r="D137" s="67"/>
      <c r="E137" s="67"/>
      <c r="F137" s="67"/>
      <c r="G137" s="67"/>
      <c r="H137" s="67"/>
      <c r="I137" s="67"/>
      <c r="J137" s="7"/>
      <c r="K137" s="7"/>
      <c r="L137" s="7"/>
      <c r="M137" s="7"/>
      <c r="N137" s="7"/>
      <c r="O137" s="7"/>
    </row>
    <row r="138" spans="1:15">
      <c r="B138" s="67"/>
      <c r="C138" s="72"/>
      <c r="D138" s="67"/>
      <c r="E138" s="67"/>
      <c r="F138" s="67"/>
      <c r="G138" s="67"/>
      <c r="H138" s="67"/>
      <c r="I138" s="67"/>
      <c r="J138" s="7"/>
      <c r="K138" s="7"/>
      <c r="L138" s="7"/>
      <c r="M138" s="7"/>
      <c r="N138" s="7"/>
      <c r="O138" s="7"/>
    </row>
    <row r="139" spans="1:15">
      <c r="B139" s="72" t="e">
        <f>I136</f>
        <v>#REF!</v>
      </c>
      <c r="C139" s="72" t="e">
        <f>B139*C$98</f>
        <v>#REF!</v>
      </c>
      <c r="D139" s="72" t="e">
        <f>$C139*0.4</f>
        <v>#REF!</v>
      </c>
      <c r="E139" s="72" t="e">
        <f>C139*E$95</f>
        <v>#REF!</v>
      </c>
      <c r="F139" s="72" t="e">
        <f>D139*E$95</f>
        <v>#REF!</v>
      </c>
      <c r="G139" s="72" t="e">
        <f>E139*B$40</f>
        <v>#REF!</v>
      </c>
      <c r="H139" s="72" t="e">
        <f>F139*F$40</f>
        <v>#REF!</v>
      </c>
      <c r="I139" s="72" t="e">
        <f>$G139+$H139</f>
        <v>#REF!</v>
      </c>
      <c r="J139" s="34"/>
      <c r="K139" s="34"/>
      <c r="L139" s="34"/>
      <c r="M139" s="34"/>
      <c r="N139" s="34"/>
      <c r="O139" s="34"/>
    </row>
    <row r="140" spans="1:15">
      <c r="B140" s="67"/>
      <c r="C140" s="72"/>
      <c r="D140" s="67"/>
      <c r="E140" s="67"/>
      <c r="F140" s="67"/>
      <c r="G140" s="67"/>
      <c r="H140" s="67"/>
      <c r="I140" s="67"/>
      <c r="J140" s="7"/>
      <c r="K140" s="7"/>
      <c r="L140" s="7"/>
      <c r="M140" s="7"/>
      <c r="N140" s="7"/>
      <c r="O140" s="7"/>
    </row>
    <row r="141" spans="1:15">
      <c r="B141" s="67"/>
      <c r="C141" s="72"/>
      <c r="D141" s="67"/>
      <c r="E141" s="67"/>
      <c r="F141" s="67"/>
      <c r="G141" s="67"/>
      <c r="H141" s="67"/>
      <c r="I141" s="67"/>
      <c r="J141" s="7"/>
      <c r="K141" s="7"/>
      <c r="L141" s="7"/>
      <c r="M141" s="7"/>
      <c r="N141" s="7"/>
      <c r="O141" s="7"/>
    </row>
    <row r="142" spans="1:15">
      <c r="B142" s="73" t="e">
        <f>I139</f>
        <v>#REF!</v>
      </c>
      <c r="C142" s="73" t="e">
        <f>B142*C$98</f>
        <v>#REF!</v>
      </c>
      <c r="D142" s="73" t="e">
        <f>$C142*0.4</f>
        <v>#REF!</v>
      </c>
      <c r="E142" s="73" t="e">
        <f>C142*E$95</f>
        <v>#REF!</v>
      </c>
      <c r="F142" s="73" t="e">
        <f>D142*E$95</f>
        <v>#REF!</v>
      </c>
      <c r="G142" s="73" t="e">
        <f>E142*B$40</f>
        <v>#REF!</v>
      </c>
      <c r="H142" s="73" t="e">
        <f>F142*F$40</f>
        <v>#REF!</v>
      </c>
      <c r="I142" s="73" t="e">
        <f>$G142+$H142</f>
        <v>#REF!</v>
      </c>
      <c r="J142" s="34"/>
      <c r="K142" s="34"/>
      <c r="L142" s="34"/>
      <c r="M142" s="34"/>
      <c r="N142" s="34"/>
      <c r="O142" s="34"/>
    </row>
    <row r="143" spans="1:15">
      <c r="A143" s="34"/>
      <c r="B143" s="7"/>
      <c r="C143" s="34"/>
      <c r="D143" s="34"/>
      <c r="E143" s="34"/>
      <c r="F143" s="34"/>
      <c r="G143" s="34"/>
      <c r="H143" s="34"/>
      <c r="I143" s="34"/>
      <c r="J143" s="34"/>
      <c r="K143" s="34"/>
      <c r="L143" s="34"/>
      <c r="M143" s="34"/>
      <c r="N143" s="34"/>
      <c r="O143" s="34"/>
    </row>
    <row r="144" spans="1:15">
      <c r="A144" s="7"/>
      <c r="B144" s="7"/>
      <c r="C144" s="34"/>
      <c r="D144" s="7"/>
      <c r="E144" s="7"/>
      <c r="F144" s="7"/>
      <c r="G144" s="7"/>
      <c r="H144" s="7"/>
      <c r="I144" s="7"/>
      <c r="J144" s="7"/>
      <c r="K144" s="7"/>
      <c r="L144" s="7"/>
      <c r="M144" s="7"/>
      <c r="N144" s="7"/>
      <c r="O144" s="7"/>
    </row>
    <row r="145" spans="1:16">
      <c r="A145" s="7"/>
      <c r="B145" s="74"/>
      <c r="C145" s="66" t="s">
        <v>34</v>
      </c>
      <c r="D145" s="66" t="s">
        <v>150</v>
      </c>
      <c r="E145" s="66" t="s">
        <v>150</v>
      </c>
      <c r="F145" s="74"/>
      <c r="G145" s="74"/>
      <c r="H145" s="7"/>
      <c r="I145" s="7"/>
      <c r="J145" s="7"/>
      <c r="K145" s="7"/>
      <c r="L145" s="7"/>
      <c r="M145" s="7"/>
      <c r="N145" s="7"/>
    </row>
    <row r="146" spans="1:16">
      <c r="A146" s="7"/>
      <c r="B146" s="69"/>
      <c r="C146" s="68" t="s">
        <v>139</v>
      </c>
      <c r="D146" s="68" t="s">
        <v>139</v>
      </c>
      <c r="E146" s="68" t="s">
        <v>139</v>
      </c>
      <c r="F146" s="68" t="s">
        <v>150</v>
      </c>
      <c r="G146" s="69"/>
      <c r="H146" s="7"/>
      <c r="I146" s="7"/>
      <c r="J146" s="7"/>
      <c r="K146" s="7"/>
      <c r="L146" s="7"/>
      <c r="M146" s="7"/>
      <c r="N146" s="7"/>
    </row>
    <row r="147" spans="1:16">
      <c r="A147" s="7"/>
      <c r="B147" s="68" t="s">
        <v>47</v>
      </c>
      <c r="C147" s="68" t="s">
        <v>141</v>
      </c>
      <c r="D147" s="68" t="s">
        <v>141</v>
      </c>
      <c r="E147" s="68" t="s">
        <v>149</v>
      </c>
      <c r="F147" s="68" t="s">
        <v>151</v>
      </c>
      <c r="G147" s="68" t="s">
        <v>150</v>
      </c>
      <c r="H147" s="7"/>
      <c r="I147" s="7"/>
      <c r="J147" s="7"/>
      <c r="K147" s="7"/>
      <c r="L147" s="7"/>
      <c r="M147" s="7"/>
      <c r="N147" s="7"/>
    </row>
    <row r="148" spans="1:16">
      <c r="B148" s="68" t="s">
        <v>142</v>
      </c>
      <c r="C148" s="68" t="s">
        <v>143</v>
      </c>
      <c r="D148" s="68" t="s">
        <v>143</v>
      </c>
      <c r="E148" s="68" t="s">
        <v>143</v>
      </c>
      <c r="F148" s="68" t="s">
        <v>152</v>
      </c>
      <c r="G148" s="68" t="s">
        <v>153</v>
      </c>
      <c r="H148" s="7"/>
      <c r="I148" s="7"/>
      <c r="J148" s="7"/>
      <c r="K148" s="7"/>
      <c r="L148" s="7"/>
      <c r="M148" s="7"/>
      <c r="N148" s="7"/>
    </row>
    <row r="149" spans="1:16">
      <c r="B149" s="75"/>
      <c r="C149" s="70" t="s">
        <v>154</v>
      </c>
      <c r="D149" s="70" t="s">
        <v>155</v>
      </c>
      <c r="E149" s="70" t="s">
        <v>155</v>
      </c>
      <c r="F149" s="76"/>
      <c r="G149" s="75"/>
      <c r="H149" s="7"/>
      <c r="I149" s="7"/>
      <c r="J149" s="7"/>
      <c r="K149" s="7"/>
      <c r="L149" s="7"/>
      <c r="M149" s="7"/>
      <c r="N149" s="7"/>
    </row>
    <row r="150" spans="1:16">
      <c r="B150" s="67"/>
      <c r="C150" s="67"/>
      <c r="D150" s="67"/>
      <c r="E150" s="67"/>
      <c r="F150" s="67"/>
      <c r="G150" s="67"/>
      <c r="H150" s="7"/>
      <c r="I150" s="7"/>
      <c r="J150" s="7"/>
      <c r="K150" s="7"/>
      <c r="L150" s="7"/>
      <c r="M150" s="7"/>
      <c r="N150" s="7"/>
    </row>
    <row r="151" spans="1:16">
      <c r="B151" s="77" t="e">
        <f>SUM(B100:B142)</f>
        <v>#REF!</v>
      </c>
      <c r="C151" s="77" t="e">
        <f>SUM(C100:C142)</f>
        <v>#REF!</v>
      </c>
      <c r="D151" s="77" t="e">
        <f>D32-C151</f>
        <v>#REF!</v>
      </c>
      <c r="E151" s="77">
        <v>0</v>
      </c>
      <c r="F151" s="77" t="e">
        <f>(D151*10*B40)+(E151*10*F40)</f>
        <v>#REF!</v>
      </c>
      <c r="G151" s="78" t="e">
        <f>F151/(E151+D151*10)</f>
        <v>#REF!</v>
      </c>
      <c r="H151" s="34"/>
      <c r="I151" s="7"/>
      <c r="J151" s="7"/>
      <c r="K151" s="7"/>
      <c r="L151" s="7"/>
      <c r="M151" s="7"/>
      <c r="N151" s="7"/>
    </row>
    <row r="152" spans="1:16">
      <c r="A152" s="7"/>
      <c r="B152" s="7"/>
      <c r="C152" s="7"/>
      <c r="D152" s="7"/>
      <c r="E152" s="7"/>
      <c r="F152" s="7"/>
      <c r="G152" s="7"/>
      <c r="H152" s="7"/>
      <c r="I152" s="7"/>
      <c r="J152" s="7"/>
      <c r="K152" s="7"/>
      <c r="L152" s="7"/>
      <c r="M152" s="7"/>
      <c r="N152" s="7"/>
      <c r="O152" s="7"/>
    </row>
    <row r="153" spans="1:16">
      <c r="A153" s="7"/>
      <c r="B153" s="7"/>
      <c r="C153" s="7"/>
      <c r="D153" s="7"/>
      <c r="E153" s="7"/>
      <c r="F153" s="7"/>
      <c r="G153" s="7"/>
      <c r="H153" s="7"/>
      <c r="I153" s="7"/>
      <c r="J153" s="7"/>
      <c r="K153" s="7"/>
      <c r="L153" s="7"/>
      <c r="M153" s="7"/>
      <c r="N153" s="7"/>
      <c r="O153" s="7"/>
    </row>
    <row r="154" spans="1:16">
      <c r="A154" s="7"/>
      <c r="B154" s="7"/>
      <c r="C154" s="7"/>
      <c r="D154" s="7"/>
      <c r="E154" s="7"/>
      <c r="F154" s="7"/>
      <c r="H154" s="7"/>
      <c r="I154" s="7"/>
      <c r="J154" s="7"/>
      <c r="K154" s="7"/>
      <c r="L154" s="7"/>
      <c r="M154" s="7"/>
      <c r="N154" s="7"/>
      <c r="O154" s="7"/>
    </row>
    <row r="155" spans="1:16">
      <c r="A155" s="7"/>
      <c r="B155" s="7"/>
      <c r="C155" s="7"/>
      <c r="D155" s="7"/>
      <c r="E155" s="7"/>
      <c r="F155" s="7"/>
      <c r="H155" s="7"/>
      <c r="I155" s="7"/>
      <c r="J155" s="7"/>
      <c r="K155" s="7"/>
      <c r="L155" s="7"/>
      <c r="M155" s="7"/>
      <c r="N155" s="7"/>
      <c r="O155" s="7"/>
    </row>
    <row r="156" spans="1:16">
      <c r="A156" s="7"/>
      <c r="B156" s="7"/>
      <c r="C156" s="7"/>
      <c r="D156" s="7"/>
      <c r="E156" s="7"/>
      <c r="F156" s="7"/>
      <c r="G156" s="7"/>
      <c r="H156" s="7"/>
      <c r="I156" s="7"/>
      <c r="J156" s="7"/>
      <c r="K156" s="7"/>
      <c r="L156" s="7"/>
      <c r="M156" s="7"/>
      <c r="N156" s="7"/>
      <c r="O156" s="7"/>
    </row>
    <row r="157" spans="1:16">
      <c r="A157" s="7"/>
      <c r="B157" s="7"/>
      <c r="C157" s="7"/>
      <c r="D157" s="7"/>
      <c r="E157" s="7"/>
      <c r="F157" s="7"/>
      <c r="H157" s="7"/>
      <c r="I157" s="7"/>
      <c r="J157" s="7"/>
      <c r="K157" s="7"/>
      <c r="L157" s="7"/>
      <c r="M157" s="7"/>
      <c r="N157" s="7"/>
      <c r="O157" s="7"/>
    </row>
    <row r="158" spans="1:16">
      <c r="A158" s="7"/>
      <c r="B158" s="7"/>
      <c r="C158" s="7"/>
      <c r="D158" s="7"/>
      <c r="E158" s="7"/>
      <c r="F158" s="7"/>
      <c r="G158" s="7"/>
      <c r="H158" s="7"/>
      <c r="I158" s="7"/>
      <c r="J158" s="7"/>
      <c r="K158" s="7"/>
      <c r="L158" s="7"/>
      <c r="M158" s="7"/>
      <c r="N158" s="7"/>
      <c r="O158" s="7"/>
      <c r="P158" s="7"/>
    </row>
    <row r="159" spans="1:16">
      <c r="A159" s="7"/>
      <c r="B159" s="7"/>
      <c r="C159" s="7"/>
      <c r="D159" s="7"/>
      <c r="E159" s="7"/>
      <c r="F159" s="7"/>
      <c r="G159" s="7"/>
      <c r="H159" s="7"/>
      <c r="I159" s="7"/>
      <c r="J159" s="7"/>
      <c r="K159" s="7"/>
      <c r="L159" s="7"/>
      <c r="M159" s="7"/>
      <c r="N159" s="7"/>
      <c r="O159" s="7"/>
      <c r="P159" s="7"/>
    </row>
    <row r="160" spans="1:16">
      <c r="B160" s="79"/>
      <c r="C160" s="79"/>
      <c r="D160" s="79"/>
      <c r="E160" s="79"/>
      <c r="F160" s="79"/>
      <c r="G160" s="79"/>
      <c r="H160" s="79"/>
      <c r="I160" s="7"/>
      <c r="J160" s="7"/>
      <c r="K160" s="7"/>
      <c r="L160" s="7"/>
      <c r="M160" s="7"/>
      <c r="N160" s="7"/>
      <c r="O160" s="7"/>
      <c r="P160" s="7"/>
    </row>
    <row r="161" spans="2:16">
      <c r="B161" s="79"/>
      <c r="C161" s="79"/>
      <c r="D161" s="79"/>
      <c r="E161" s="79"/>
      <c r="F161" s="79"/>
      <c r="G161" s="79"/>
      <c r="H161" s="79"/>
      <c r="I161" s="7"/>
      <c r="J161" s="7"/>
      <c r="K161" s="7"/>
      <c r="L161" s="7"/>
      <c r="M161" s="7"/>
      <c r="N161" s="7"/>
      <c r="O161" s="7"/>
      <c r="P161" s="7"/>
    </row>
    <row r="162" spans="2:16">
      <c r="B162" s="79"/>
      <c r="C162" s="79"/>
      <c r="D162" s="79"/>
      <c r="E162" s="79"/>
      <c r="F162" s="79"/>
      <c r="G162" s="79"/>
      <c r="H162" s="79"/>
      <c r="I162" s="7"/>
      <c r="J162" s="7"/>
      <c r="K162" s="7"/>
      <c r="L162" s="7"/>
      <c r="M162" s="7"/>
      <c r="N162" s="7"/>
      <c r="O162" s="7"/>
      <c r="P162" s="7"/>
    </row>
    <row r="163" spans="2:16">
      <c r="B163" s="79"/>
      <c r="C163" s="79"/>
      <c r="D163" s="79"/>
      <c r="E163" s="79"/>
      <c r="F163" s="79"/>
      <c r="G163" s="79"/>
      <c r="H163" s="79"/>
      <c r="I163" s="7"/>
      <c r="J163" s="7"/>
      <c r="K163" s="7"/>
      <c r="L163" s="7"/>
      <c r="M163" s="7"/>
      <c r="N163" s="7"/>
      <c r="O163" s="7"/>
      <c r="P163" s="7"/>
    </row>
    <row r="164" spans="2:16">
      <c r="B164" s="79"/>
      <c r="C164" s="79"/>
      <c r="D164" s="79"/>
      <c r="E164" s="79"/>
      <c r="F164" s="79"/>
      <c r="G164" s="79"/>
      <c r="H164" s="79"/>
      <c r="I164" s="7"/>
      <c r="J164" s="7"/>
      <c r="K164" s="7"/>
      <c r="L164" s="7"/>
      <c r="M164" s="7"/>
      <c r="N164" s="7"/>
      <c r="O164" s="7"/>
      <c r="P164" s="7"/>
    </row>
    <row r="165" spans="2:16">
      <c r="B165" s="79"/>
      <c r="C165" s="79"/>
      <c r="D165" s="79"/>
      <c r="E165" s="79"/>
      <c r="F165" s="79"/>
      <c r="G165" s="79"/>
      <c r="H165" s="79"/>
      <c r="I165" s="7"/>
      <c r="J165" s="7"/>
      <c r="K165" s="7"/>
      <c r="L165" s="7"/>
      <c r="M165" s="7"/>
      <c r="N165" s="7"/>
      <c r="O165" s="7"/>
      <c r="P165" s="7"/>
    </row>
    <row r="166" spans="2:16">
      <c r="B166" s="79"/>
      <c r="C166" s="79"/>
      <c r="D166" s="79"/>
      <c r="E166" s="79"/>
      <c r="F166" s="79"/>
      <c r="G166" s="79"/>
      <c r="H166" s="79"/>
      <c r="I166" s="7"/>
      <c r="J166" s="7"/>
      <c r="K166" s="7"/>
      <c r="L166" s="7"/>
      <c r="M166" s="7"/>
      <c r="N166" s="7"/>
      <c r="O166" s="7"/>
      <c r="P166" s="7"/>
    </row>
    <row r="167" spans="2:16">
      <c r="B167" s="79"/>
      <c r="C167" s="79"/>
      <c r="D167" s="79"/>
      <c r="E167" s="79"/>
      <c r="F167" s="79"/>
      <c r="G167" s="79"/>
      <c r="H167" s="79"/>
      <c r="I167" s="7"/>
      <c r="J167" s="7"/>
      <c r="K167" s="7"/>
      <c r="L167" s="7"/>
      <c r="M167" s="7"/>
      <c r="N167" s="7"/>
      <c r="O167" s="7"/>
      <c r="P167" s="7"/>
    </row>
    <row r="168" spans="2:16">
      <c r="B168" s="79"/>
      <c r="C168" s="79"/>
      <c r="D168" s="79"/>
      <c r="E168" s="79"/>
      <c r="F168" s="79"/>
      <c r="G168" s="79"/>
      <c r="H168" s="79"/>
      <c r="I168" s="7"/>
      <c r="J168" s="7"/>
      <c r="K168" s="7"/>
      <c r="L168" s="7"/>
      <c r="M168" s="7"/>
      <c r="N168" s="7"/>
      <c r="O168" s="7"/>
      <c r="P168" s="7"/>
    </row>
    <row r="169" spans="2:16">
      <c r="B169" s="79"/>
      <c r="C169" s="79"/>
      <c r="D169" s="79"/>
      <c r="E169" s="79"/>
      <c r="F169" s="79"/>
      <c r="G169" s="79"/>
      <c r="H169" s="79"/>
      <c r="I169" s="7"/>
      <c r="J169" s="7"/>
      <c r="K169" s="7"/>
      <c r="L169" s="7"/>
      <c r="M169" s="7"/>
      <c r="N169" s="7"/>
      <c r="O169" s="7"/>
      <c r="P169" s="7"/>
    </row>
    <row r="170" spans="2:16">
      <c r="B170" s="79"/>
      <c r="C170" s="79"/>
      <c r="D170" s="79"/>
      <c r="E170" s="79"/>
      <c r="F170" s="79"/>
      <c r="G170" s="79"/>
      <c r="H170" s="79"/>
      <c r="I170" s="7"/>
      <c r="J170" s="7"/>
      <c r="K170" s="7"/>
      <c r="L170" s="7"/>
      <c r="M170" s="7"/>
      <c r="N170" s="7"/>
      <c r="O170" s="7"/>
      <c r="P170" s="7"/>
    </row>
    <row r="171" spans="2:16">
      <c r="B171" s="79"/>
      <c r="C171" s="79"/>
      <c r="D171" s="79"/>
      <c r="E171" s="79"/>
      <c r="F171" s="79"/>
      <c r="G171" s="79"/>
      <c r="H171" s="79"/>
      <c r="I171" s="7"/>
      <c r="J171" s="7"/>
      <c r="K171" s="7"/>
      <c r="L171" s="7"/>
      <c r="M171" s="7"/>
      <c r="N171" s="7"/>
      <c r="O171" s="7"/>
      <c r="P171" s="7"/>
    </row>
    <row r="172" spans="2:16">
      <c r="B172" s="79"/>
      <c r="C172" s="79"/>
      <c r="D172" s="79"/>
      <c r="E172" s="79"/>
      <c r="F172" s="79"/>
      <c r="G172" s="79"/>
      <c r="H172" s="79"/>
      <c r="I172" s="7"/>
      <c r="J172" s="7"/>
      <c r="K172" s="7"/>
      <c r="L172" s="7"/>
      <c r="M172" s="7"/>
      <c r="N172" s="7"/>
      <c r="O172" s="7"/>
      <c r="P172" s="7"/>
    </row>
    <row r="173" spans="2:16">
      <c r="B173" s="79"/>
      <c r="C173" s="79"/>
      <c r="D173" s="79"/>
      <c r="E173" s="79"/>
      <c r="F173" s="79"/>
      <c r="G173" s="79"/>
      <c r="H173" s="79"/>
      <c r="I173" s="7"/>
      <c r="J173" s="7"/>
      <c r="K173" s="7"/>
      <c r="L173" s="7"/>
      <c r="M173" s="7"/>
      <c r="N173" s="7"/>
      <c r="O173" s="7"/>
      <c r="P173" s="7"/>
    </row>
    <row r="174" spans="2:16">
      <c r="B174" s="79"/>
      <c r="C174" s="79"/>
      <c r="D174" s="79"/>
      <c r="E174" s="79"/>
      <c r="F174" s="79"/>
      <c r="G174" s="79"/>
      <c r="H174" s="79"/>
      <c r="I174" s="7"/>
      <c r="J174" s="7"/>
      <c r="K174" s="7"/>
      <c r="L174" s="7"/>
      <c r="M174" s="7"/>
      <c r="N174" s="7"/>
      <c r="O174" s="7"/>
      <c r="P174" s="7"/>
    </row>
    <row r="175" spans="2:16">
      <c r="B175" s="79"/>
      <c r="C175" s="79"/>
      <c r="D175" s="79"/>
      <c r="E175" s="79"/>
      <c r="F175" s="79"/>
      <c r="G175" s="79"/>
      <c r="H175" s="79"/>
      <c r="I175" s="7"/>
      <c r="J175" s="7"/>
      <c r="K175" s="7"/>
      <c r="L175" s="7"/>
      <c r="M175" s="7"/>
      <c r="N175" s="7"/>
      <c r="O175" s="7"/>
      <c r="P175" s="7"/>
    </row>
    <row r="176" spans="2:16">
      <c r="B176" s="79"/>
      <c r="C176" s="79"/>
      <c r="D176" s="79"/>
      <c r="E176" s="79"/>
      <c r="F176" s="79"/>
      <c r="G176" s="79"/>
      <c r="H176" s="79"/>
      <c r="I176" s="7"/>
      <c r="J176" s="7"/>
      <c r="K176" s="7"/>
      <c r="L176" s="7"/>
      <c r="M176" s="7"/>
      <c r="N176" s="7"/>
      <c r="O176" s="7"/>
      <c r="P176" s="7"/>
    </row>
    <row r="177" spans="2:16">
      <c r="B177" s="79"/>
      <c r="C177" s="79"/>
      <c r="D177" s="79"/>
      <c r="E177" s="79"/>
      <c r="F177" s="79"/>
      <c r="G177" s="79"/>
      <c r="H177" s="79"/>
      <c r="I177" s="7"/>
      <c r="J177" s="7"/>
      <c r="K177" s="7"/>
      <c r="L177" s="7"/>
      <c r="M177" s="7"/>
      <c r="N177" s="7"/>
      <c r="O177" s="7"/>
      <c r="P177" s="7"/>
    </row>
    <row r="178" spans="2:16">
      <c r="B178" s="79"/>
      <c r="C178" s="79"/>
      <c r="D178" s="79"/>
      <c r="E178" s="79"/>
      <c r="F178" s="79"/>
      <c r="G178" s="79"/>
      <c r="H178" s="79"/>
      <c r="I178" s="7"/>
      <c r="J178" s="7"/>
      <c r="K178" s="7"/>
      <c r="L178" s="7"/>
      <c r="M178" s="7"/>
      <c r="N178" s="7"/>
      <c r="O178" s="7"/>
      <c r="P178" s="7"/>
    </row>
    <row r="179" spans="2:16">
      <c r="B179" s="79"/>
      <c r="C179" s="79"/>
      <c r="D179" s="79"/>
      <c r="E179" s="79"/>
      <c r="F179" s="79"/>
      <c r="G179" s="79"/>
      <c r="H179" s="79"/>
      <c r="I179" s="7"/>
      <c r="J179" s="7"/>
      <c r="K179" s="7"/>
      <c r="L179" s="7"/>
      <c r="M179" s="7"/>
      <c r="N179" s="7"/>
      <c r="O179" s="7"/>
      <c r="P179" s="7"/>
    </row>
    <row r="180" spans="2:16">
      <c r="B180" s="79"/>
      <c r="C180" s="79"/>
      <c r="D180" s="79"/>
      <c r="E180" s="79"/>
      <c r="F180" s="79"/>
      <c r="G180" s="79"/>
      <c r="H180" s="79"/>
      <c r="I180" s="7"/>
      <c r="J180" s="7"/>
      <c r="K180" s="7"/>
      <c r="L180" s="7"/>
      <c r="M180" s="7"/>
      <c r="N180" s="7"/>
      <c r="O180" s="7"/>
      <c r="P180" s="7"/>
    </row>
    <row r="181" spans="2:16">
      <c r="B181" s="79"/>
      <c r="C181" s="79"/>
      <c r="D181" s="79"/>
      <c r="E181" s="79"/>
      <c r="F181" s="79"/>
      <c r="G181" s="79"/>
      <c r="H181" s="79"/>
      <c r="I181" s="7"/>
      <c r="J181" s="7"/>
      <c r="K181" s="7"/>
      <c r="L181" s="7"/>
      <c r="M181" s="7"/>
      <c r="N181" s="7"/>
      <c r="O181" s="7"/>
      <c r="P181" s="7"/>
    </row>
    <row r="182" spans="2:16">
      <c r="B182" s="79"/>
      <c r="C182" s="79"/>
      <c r="D182" s="79"/>
      <c r="E182" s="79"/>
      <c r="F182" s="79"/>
      <c r="G182" s="79"/>
      <c r="H182" s="79"/>
      <c r="I182" s="7"/>
      <c r="J182" s="7"/>
      <c r="K182" s="7"/>
      <c r="L182" s="7"/>
      <c r="M182" s="7"/>
      <c r="N182" s="7"/>
      <c r="O182" s="7"/>
      <c r="P182" s="7"/>
    </row>
    <row r="183" spans="2:16">
      <c r="B183" s="79"/>
      <c r="C183" s="79"/>
      <c r="D183" s="79"/>
      <c r="E183" s="79"/>
      <c r="F183" s="79"/>
      <c r="G183" s="79"/>
      <c r="H183" s="79"/>
      <c r="I183" s="7"/>
      <c r="J183" s="7"/>
      <c r="K183" s="7"/>
      <c r="L183" s="7"/>
      <c r="M183" s="7"/>
      <c r="N183" s="7"/>
      <c r="O183" s="7"/>
      <c r="P183" s="7"/>
    </row>
    <row r="184" spans="2:16">
      <c r="B184" s="79"/>
      <c r="C184" s="79"/>
      <c r="D184" s="79"/>
      <c r="E184" s="79"/>
      <c r="F184" s="79"/>
      <c r="G184" s="79"/>
      <c r="H184" s="79"/>
      <c r="I184" s="7"/>
      <c r="J184" s="7"/>
      <c r="K184" s="7"/>
      <c r="L184" s="7"/>
      <c r="M184" s="7"/>
      <c r="N184" s="7"/>
      <c r="O184" s="7"/>
      <c r="P184" s="7"/>
    </row>
    <row r="185" spans="2:16">
      <c r="B185" s="79"/>
      <c r="C185" s="79"/>
      <c r="D185" s="79"/>
      <c r="E185" s="79"/>
      <c r="F185" s="79"/>
      <c r="G185" s="79"/>
      <c r="H185" s="79"/>
      <c r="I185" s="7"/>
      <c r="J185" s="7"/>
      <c r="K185" s="7"/>
      <c r="L185" s="7"/>
      <c r="M185" s="7"/>
      <c r="N185" s="7"/>
      <c r="O185" s="7"/>
      <c r="P185" s="7"/>
    </row>
    <row r="186" spans="2:16">
      <c r="B186" s="79"/>
      <c r="C186" s="79"/>
      <c r="D186" s="79"/>
      <c r="E186" s="79"/>
      <c r="F186" s="79"/>
      <c r="G186" s="79"/>
      <c r="H186" s="79"/>
      <c r="I186" s="7"/>
      <c r="J186" s="7"/>
      <c r="K186" s="7"/>
      <c r="L186" s="7"/>
      <c r="M186" s="7"/>
      <c r="N186" s="7"/>
      <c r="O186" s="7"/>
      <c r="P186" s="7"/>
    </row>
    <row r="187" spans="2:16">
      <c r="B187" s="79"/>
      <c r="C187" s="79"/>
      <c r="D187" s="79"/>
      <c r="E187" s="79"/>
      <c r="F187" s="79"/>
      <c r="G187" s="79"/>
      <c r="H187" s="79"/>
      <c r="I187" s="7"/>
      <c r="J187" s="7"/>
      <c r="K187" s="7"/>
      <c r="L187" s="7"/>
      <c r="M187" s="7"/>
      <c r="N187" s="7"/>
      <c r="O187" s="7"/>
      <c r="P187" s="7"/>
    </row>
    <row r="188" spans="2:16">
      <c r="B188" s="79"/>
      <c r="C188" s="79"/>
      <c r="D188" s="79"/>
      <c r="E188" s="79"/>
      <c r="F188" s="79"/>
      <c r="G188" s="79"/>
      <c r="H188" s="79"/>
      <c r="I188" s="7"/>
      <c r="J188" s="7"/>
      <c r="K188" s="7"/>
      <c r="L188" s="7"/>
      <c r="M188" s="7"/>
      <c r="N188" s="7"/>
      <c r="O188" s="7"/>
      <c r="P188" s="7"/>
    </row>
    <row r="189" spans="2:16">
      <c r="B189" s="79"/>
      <c r="C189" s="79"/>
      <c r="D189" s="79"/>
      <c r="E189" s="79"/>
      <c r="F189" s="79"/>
      <c r="G189" s="79"/>
      <c r="H189" s="79"/>
      <c r="I189" s="7"/>
      <c r="J189" s="7"/>
      <c r="K189" s="7"/>
      <c r="L189" s="7"/>
      <c r="M189" s="7"/>
      <c r="N189" s="7"/>
      <c r="O189" s="7"/>
      <c r="P189" s="7"/>
    </row>
    <row r="190" spans="2:16">
      <c r="B190" s="79"/>
      <c r="C190" s="79"/>
      <c r="D190" s="79"/>
      <c r="E190" s="79"/>
      <c r="F190" s="79"/>
      <c r="G190" s="79"/>
      <c r="H190" s="79"/>
      <c r="I190" s="7"/>
      <c r="J190" s="7"/>
      <c r="K190" s="7"/>
      <c r="L190" s="7"/>
      <c r="M190" s="7"/>
      <c r="N190" s="7"/>
      <c r="O190" s="7"/>
      <c r="P190" s="7"/>
    </row>
    <row r="191" spans="2:16">
      <c r="B191" s="79"/>
      <c r="C191" s="79"/>
      <c r="D191" s="79"/>
      <c r="E191" s="79"/>
      <c r="F191" s="79"/>
      <c r="G191" s="79"/>
      <c r="H191" s="79"/>
      <c r="I191" s="7"/>
      <c r="J191" s="7"/>
      <c r="K191" s="7"/>
      <c r="L191" s="7"/>
      <c r="M191" s="7"/>
      <c r="N191" s="7"/>
      <c r="O191" s="7"/>
      <c r="P191" s="7"/>
    </row>
    <row r="192" spans="2:16">
      <c r="B192" s="79"/>
      <c r="C192" s="79"/>
      <c r="D192" s="79"/>
      <c r="E192" s="79"/>
      <c r="F192" s="79"/>
      <c r="G192" s="79"/>
      <c r="H192" s="79"/>
      <c r="I192" s="7"/>
      <c r="J192" s="7"/>
      <c r="K192" s="7"/>
      <c r="L192" s="7"/>
      <c r="M192" s="7"/>
      <c r="N192" s="7"/>
      <c r="O192" s="7"/>
      <c r="P192" s="7"/>
    </row>
    <row r="193" spans="2:16">
      <c r="B193" s="79"/>
      <c r="C193" s="79"/>
      <c r="D193" s="79"/>
      <c r="E193" s="79"/>
      <c r="F193" s="79"/>
      <c r="G193" s="79"/>
      <c r="H193" s="79"/>
      <c r="I193" s="7"/>
      <c r="J193" s="7"/>
      <c r="K193" s="7"/>
      <c r="L193" s="7"/>
      <c r="M193" s="7"/>
      <c r="N193" s="7"/>
      <c r="O193" s="7"/>
      <c r="P193" s="7"/>
    </row>
    <row r="194" spans="2:16">
      <c r="B194" s="79"/>
      <c r="C194" s="79"/>
      <c r="D194" s="79"/>
      <c r="E194" s="79"/>
      <c r="F194" s="79"/>
      <c r="G194" s="79"/>
      <c r="H194" s="79"/>
      <c r="I194" s="7"/>
      <c r="J194" s="7"/>
      <c r="K194" s="7"/>
      <c r="L194" s="7"/>
      <c r="M194" s="7"/>
      <c r="N194" s="7"/>
      <c r="O194" s="7"/>
      <c r="P194" s="7"/>
    </row>
    <row r="195" spans="2:16">
      <c r="B195" s="79"/>
      <c r="C195" s="79"/>
      <c r="D195" s="79"/>
      <c r="E195" s="79"/>
      <c r="F195" s="79"/>
      <c r="G195" s="79"/>
      <c r="H195" s="79"/>
      <c r="I195" s="7"/>
      <c r="J195" s="7"/>
      <c r="K195" s="7"/>
      <c r="L195" s="7"/>
      <c r="M195" s="7"/>
      <c r="N195" s="7"/>
      <c r="O195" s="7"/>
      <c r="P195" s="7"/>
    </row>
    <row r="196" spans="2:16">
      <c r="B196" s="79"/>
      <c r="C196" s="79"/>
      <c r="D196" s="79"/>
      <c r="E196" s="79"/>
      <c r="F196" s="79"/>
      <c r="G196" s="79"/>
      <c r="H196" s="79"/>
      <c r="I196" s="7"/>
      <c r="J196" s="7"/>
      <c r="K196" s="7"/>
      <c r="L196" s="7"/>
      <c r="M196" s="7"/>
      <c r="N196" s="7"/>
      <c r="O196" s="7"/>
      <c r="P196" s="7"/>
    </row>
    <row r="197" spans="2:16">
      <c r="B197" s="79"/>
      <c r="C197" s="79"/>
      <c r="D197" s="79"/>
      <c r="E197" s="79"/>
      <c r="F197" s="79"/>
      <c r="G197" s="79"/>
      <c r="H197" s="79"/>
      <c r="I197" s="7"/>
      <c r="J197" s="7"/>
      <c r="K197" s="7"/>
      <c r="L197" s="7"/>
      <c r="M197" s="7"/>
      <c r="N197" s="7"/>
      <c r="O197" s="7"/>
      <c r="P197" s="7"/>
    </row>
    <row r="198" spans="2:16">
      <c r="B198" s="79"/>
      <c r="C198" s="79"/>
      <c r="D198" s="79"/>
      <c r="E198" s="79"/>
      <c r="F198" s="79"/>
      <c r="G198" s="79"/>
      <c r="H198" s="79"/>
      <c r="I198" s="7"/>
      <c r="J198" s="7"/>
      <c r="K198" s="7"/>
      <c r="L198" s="7"/>
      <c r="M198" s="7"/>
      <c r="N198" s="7"/>
      <c r="O198" s="7"/>
      <c r="P198" s="7"/>
    </row>
    <row r="199" spans="2:16">
      <c r="B199" s="79"/>
      <c r="C199" s="79"/>
      <c r="D199" s="79"/>
      <c r="E199" s="79"/>
      <c r="F199" s="79"/>
      <c r="G199" s="79"/>
      <c r="H199" s="79"/>
      <c r="I199" s="7"/>
      <c r="J199" s="7"/>
      <c r="K199" s="7"/>
      <c r="L199" s="7"/>
      <c r="M199" s="7"/>
      <c r="N199" s="7"/>
      <c r="O199" s="7"/>
      <c r="P199" s="7"/>
    </row>
    <row r="200" spans="2:16">
      <c r="B200" s="79"/>
      <c r="C200" s="79"/>
      <c r="D200" s="79"/>
      <c r="E200" s="79"/>
      <c r="F200" s="79"/>
      <c r="G200" s="79"/>
      <c r="H200" s="79"/>
      <c r="I200" s="7"/>
      <c r="J200" s="7"/>
      <c r="K200" s="7"/>
      <c r="L200" s="7"/>
      <c r="M200" s="7"/>
      <c r="N200" s="7"/>
      <c r="O200" s="7"/>
      <c r="P200" s="7"/>
    </row>
    <row r="201" spans="2:16">
      <c r="B201" s="79"/>
      <c r="C201" s="79"/>
      <c r="D201" s="79"/>
      <c r="E201" s="79"/>
      <c r="F201" s="79"/>
      <c r="G201" s="79"/>
      <c r="H201" s="79"/>
      <c r="I201" s="7"/>
      <c r="J201" s="7"/>
      <c r="K201" s="7"/>
      <c r="L201" s="7"/>
      <c r="M201" s="7"/>
      <c r="N201" s="7"/>
      <c r="O201" s="7"/>
      <c r="P201" s="7"/>
    </row>
    <row r="202" spans="2:16">
      <c r="B202" s="79"/>
      <c r="C202" s="79"/>
      <c r="D202" s="79"/>
      <c r="E202" s="79"/>
      <c r="F202" s="79"/>
      <c r="G202" s="79"/>
      <c r="H202" s="79"/>
      <c r="I202" s="7"/>
      <c r="J202" s="7"/>
      <c r="K202" s="7"/>
      <c r="L202" s="7"/>
      <c r="M202" s="7"/>
      <c r="N202" s="7"/>
      <c r="O202" s="7"/>
      <c r="P202" s="7"/>
    </row>
    <row r="203" spans="2:16">
      <c r="B203" s="79"/>
      <c r="C203" s="79"/>
      <c r="D203" s="79"/>
      <c r="E203" s="79"/>
      <c r="F203" s="79"/>
      <c r="G203" s="79"/>
      <c r="H203" s="79"/>
      <c r="I203" s="7"/>
      <c r="J203" s="7"/>
      <c r="K203" s="7"/>
      <c r="L203" s="7"/>
      <c r="M203" s="7"/>
      <c r="N203" s="7"/>
      <c r="O203" s="7"/>
      <c r="P203" s="7"/>
    </row>
    <row r="204" spans="2:16">
      <c r="B204" s="79"/>
      <c r="C204" s="79"/>
      <c r="D204" s="79"/>
      <c r="E204" s="79"/>
      <c r="F204" s="79"/>
      <c r="G204" s="79"/>
      <c r="H204" s="79"/>
      <c r="I204" s="7"/>
      <c r="J204" s="7"/>
      <c r="K204" s="7"/>
      <c r="L204" s="7"/>
      <c r="M204" s="7"/>
      <c r="N204" s="7"/>
      <c r="O204" s="7"/>
      <c r="P204" s="7"/>
    </row>
    <row r="205" spans="2:16">
      <c r="B205" s="79"/>
      <c r="C205" s="79"/>
      <c r="D205" s="79"/>
      <c r="E205" s="79"/>
      <c r="F205" s="79"/>
      <c r="G205" s="79"/>
      <c r="H205" s="79"/>
      <c r="I205" s="7"/>
      <c r="J205" s="7"/>
      <c r="K205" s="7"/>
      <c r="L205" s="7"/>
      <c r="M205" s="7"/>
      <c r="N205" s="7"/>
      <c r="O205" s="7"/>
      <c r="P205" s="7"/>
    </row>
    <row r="206" spans="2:16">
      <c r="B206" s="79"/>
      <c r="C206" s="79"/>
      <c r="D206" s="79"/>
      <c r="E206" s="79"/>
      <c r="F206" s="79"/>
      <c r="G206" s="79"/>
      <c r="H206" s="79"/>
      <c r="I206" s="7"/>
      <c r="J206" s="7"/>
      <c r="K206" s="7"/>
      <c r="L206" s="7"/>
      <c r="M206" s="7"/>
      <c r="N206" s="7"/>
      <c r="O206" s="7"/>
      <c r="P206" s="7"/>
    </row>
    <row r="207" spans="2:16">
      <c r="B207" s="79"/>
      <c r="C207" s="79"/>
      <c r="D207" s="79"/>
      <c r="E207" s="79"/>
      <c r="F207" s="79"/>
      <c r="G207" s="79"/>
      <c r="H207" s="79"/>
      <c r="I207" s="7"/>
      <c r="J207" s="7"/>
      <c r="K207" s="7"/>
      <c r="L207" s="7"/>
      <c r="M207" s="7"/>
      <c r="N207" s="7"/>
      <c r="O207" s="7"/>
      <c r="P207" s="7"/>
    </row>
    <row r="208" spans="2:16">
      <c r="B208" s="79"/>
      <c r="C208" s="79"/>
      <c r="D208" s="79"/>
      <c r="E208" s="79"/>
      <c r="F208" s="79"/>
      <c r="G208" s="79"/>
      <c r="H208" s="79"/>
      <c r="I208" s="7"/>
      <c r="J208" s="7"/>
      <c r="K208" s="7"/>
      <c r="L208" s="7"/>
      <c r="M208" s="7"/>
      <c r="N208" s="7"/>
      <c r="O208" s="7"/>
      <c r="P208" s="7"/>
    </row>
    <row r="209" spans="2:16">
      <c r="B209" s="79"/>
      <c r="C209" s="79"/>
      <c r="D209" s="79"/>
      <c r="E209" s="79"/>
      <c r="F209" s="79"/>
      <c r="G209" s="79"/>
      <c r="H209" s="79"/>
      <c r="I209" s="7"/>
      <c r="J209" s="7"/>
      <c r="K209" s="7"/>
      <c r="L209" s="7"/>
      <c r="M209" s="7"/>
      <c r="N209" s="7"/>
      <c r="O209" s="7"/>
      <c r="P209" s="7"/>
    </row>
    <row r="210" spans="2:16">
      <c r="B210" s="79"/>
      <c r="C210" s="79"/>
      <c r="D210" s="79"/>
      <c r="E210" s="79"/>
      <c r="F210" s="79"/>
      <c r="G210" s="79"/>
      <c r="H210" s="79"/>
      <c r="I210" s="7"/>
      <c r="J210" s="7"/>
      <c r="K210" s="7"/>
      <c r="L210" s="7"/>
      <c r="M210" s="7"/>
      <c r="N210" s="7"/>
      <c r="O210" s="7"/>
      <c r="P210" s="7"/>
    </row>
    <row r="211" spans="2:16">
      <c r="B211" s="79"/>
      <c r="C211" s="79"/>
      <c r="D211" s="79"/>
      <c r="E211" s="79"/>
      <c r="F211" s="79"/>
      <c r="G211" s="79"/>
      <c r="H211" s="79"/>
      <c r="I211" s="7"/>
      <c r="J211" s="7"/>
      <c r="K211" s="7"/>
      <c r="L211" s="7"/>
      <c r="M211" s="7"/>
      <c r="N211" s="7"/>
      <c r="O211" s="7"/>
      <c r="P211" s="7"/>
    </row>
    <row r="212" spans="2:16">
      <c r="B212" s="79"/>
      <c r="C212" s="79"/>
      <c r="D212" s="79"/>
      <c r="E212" s="79"/>
      <c r="F212" s="79"/>
      <c r="G212" s="79"/>
      <c r="H212" s="79"/>
      <c r="I212" s="7"/>
      <c r="J212" s="7"/>
      <c r="K212" s="7"/>
      <c r="L212" s="7"/>
      <c r="M212" s="7"/>
      <c r="N212" s="7"/>
      <c r="O212" s="7"/>
      <c r="P212" s="7"/>
    </row>
    <row r="213" spans="2:16">
      <c r="B213" s="80"/>
      <c r="C213" s="80"/>
      <c r="D213" s="80"/>
      <c r="E213" s="80"/>
      <c r="F213" s="80"/>
      <c r="G213" s="80"/>
      <c r="H213" s="80"/>
    </row>
    <row r="214" spans="2:16">
      <c r="B214" s="80"/>
      <c r="C214" s="80"/>
      <c r="D214" s="80"/>
      <c r="E214" s="80"/>
      <c r="F214" s="80"/>
      <c r="G214" s="80"/>
      <c r="H214" s="80"/>
    </row>
    <row r="215" spans="2:16">
      <c r="B215" s="80"/>
      <c r="C215" s="80"/>
      <c r="D215" s="80"/>
      <c r="E215" s="80"/>
      <c r="F215" s="80"/>
      <c r="G215" s="80"/>
      <c r="H215" s="80"/>
    </row>
    <row r="216" spans="2:16">
      <c r="B216" s="80"/>
      <c r="C216" s="80"/>
      <c r="D216" s="80"/>
      <c r="E216" s="80"/>
      <c r="F216" s="80"/>
      <c r="G216" s="80"/>
      <c r="H216" s="80"/>
    </row>
    <row r="217" spans="2:16">
      <c r="B217" s="80"/>
      <c r="C217" s="80"/>
      <c r="D217" s="80"/>
      <c r="E217" s="80"/>
      <c r="F217" s="80"/>
      <c r="G217" s="80"/>
      <c r="H217" s="80"/>
    </row>
    <row r="218" spans="2:16">
      <c r="B218" s="80"/>
      <c r="C218" s="80"/>
      <c r="D218" s="80"/>
      <c r="E218" s="80"/>
      <c r="F218" s="80"/>
      <c r="G218" s="80"/>
      <c r="H218" s="80"/>
    </row>
    <row r="219" spans="2:16">
      <c r="B219" s="80"/>
      <c r="C219" s="80"/>
      <c r="D219" s="80"/>
      <c r="E219" s="80"/>
      <c r="F219" s="80"/>
      <c r="G219" s="80"/>
      <c r="H219" s="80"/>
    </row>
    <row r="220" spans="2:16">
      <c r="B220" s="80"/>
      <c r="C220" s="80"/>
      <c r="D220" s="80"/>
      <c r="E220" s="80"/>
      <c r="F220" s="80"/>
      <c r="G220" s="80"/>
      <c r="H220" s="80"/>
    </row>
    <row r="221" spans="2:16">
      <c r="B221" s="80"/>
      <c r="C221" s="80"/>
      <c r="D221" s="80"/>
      <c r="E221" s="80"/>
      <c r="F221" s="80"/>
      <c r="G221" s="80"/>
      <c r="H221" s="80"/>
    </row>
    <row r="222" spans="2:16">
      <c r="B222" s="80"/>
      <c r="C222" s="80"/>
      <c r="D222" s="80"/>
      <c r="E222" s="80"/>
      <c r="F222" s="80"/>
      <c r="G222" s="80"/>
      <c r="H222" s="80"/>
    </row>
    <row r="223" spans="2:16">
      <c r="B223" s="80"/>
      <c r="C223" s="80"/>
      <c r="D223" s="80"/>
      <c r="E223" s="80"/>
      <c r="F223" s="80"/>
      <c r="G223" s="80"/>
      <c r="H223" s="80"/>
    </row>
    <row r="224" spans="2:16">
      <c r="B224" s="80"/>
      <c r="C224" s="80"/>
      <c r="D224" s="80"/>
      <c r="E224" s="80"/>
      <c r="F224" s="80"/>
      <c r="G224" s="80"/>
      <c r="H224" s="80"/>
    </row>
    <row r="225" spans="2:8">
      <c r="B225" s="80"/>
      <c r="C225" s="80"/>
      <c r="D225" s="80"/>
      <c r="E225" s="80"/>
      <c r="F225" s="80"/>
      <c r="G225" s="80"/>
      <c r="H225" s="80"/>
    </row>
    <row r="226" spans="2:8">
      <c r="B226" s="80"/>
      <c r="C226" s="80"/>
      <c r="D226" s="80"/>
      <c r="E226" s="80"/>
      <c r="F226" s="80"/>
      <c r="G226" s="80"/>
      <c r="H226" s="80"/>
    </row>
    <row r="227" spans="2:8">
      <c r="B227" s="80"/>
      <c r="C227" s="80"/>
      <c r="D227" s="80"/>
      <c r="E227" s="80"/>
      <c r="F227" s="80"/>
      <c r="G227" s="80"/>
      <c r="H227" s="80"/>
    </row>
    <row r="228" spans="2:8">
      <c r="B228" s="80"/>
      <c r="C228" s="80"/>
      <c r="D228" s="80"/>
      <c r="E228" s="80"/>
      <c r="F228" s="80"/>
      <c r="G228" s="80"/>
      <c r="H228" s="80"/>
    </row>
    <row r="229" spans="2:8">
      <c r="B229" s="80"/>
      <c r="C229" s="80"/>
      <c r="D229" s="80"/>
      <c r="E229" s="80"/>
      <c r="F229" s="80"/>
      <c r="G229" s="80"/>
      <c r="H229" s="80"/>
    </row>
    <row r="230" spans="2:8">
      <c r="B230" s="80"/>
      <c r="C230" s="80"/>
      <c r="D230" s="80"/>
      <c r="E230" s="80"/>
      <c r="F230" s="80"/>
      <c r="G230" s="80"/>
      <c r="H230" s="80"/>
    </row>
    <row r="231" spans="2:8">
      <c r="B231" s="80"/>
      <c r="C231" s="80"/>
      <c r="D231" s="80"/>
      <c r="E231" s="80"/>
      <c r="F231" s="80"/>
      <c r="G231" s="80"/>
      <c r="H231" s="80"/>
    </row>
    <row r="232" spans="2:8">
      <c r="B232" s="80"/>
      <c r="C232" s="80"/>
      <c r="D232" s="80"/>
      <c r="E232" s="80"/>
      <c r="F232" s="80"/>
      <c r="G232" s="80"/>
      <c r="H232" s="80"/>
    </row>
    <row r="233" spans="2:8">
      <c r="B233" s="80"/>
      <c r="C233" s="80"/>
      <c r="D233" s="80"/>
      <c r="E233" s="80"/>
      <c r="F233" s="80"/>
      <c r="G233" s="80"/>
      <c r="H233" s="80"/>
    </row>
    <row r="234" spans="2:8">
      <c r="B234" s="80"/>
      <c r="C234" s="80"/>
      <c r="D234" s="80"/>
      <c r="E234" s="80"/>
      <c r="F234" s="80"/>
      <c r="G234" s="80"/>
      <c r="H234" s="80"/>
    </row>
    <row r="235" spans="2:8">
      <c r="B235" s="80"/>
      <c r="C235" s="80"/>
      <c r="D235" s="80"/>
      <c r="E235" s="80"/>
      <c r="F235" s="80"/>
      <c r="G235" s="80"/>
      <c r="H235" s="80"/>
    </row>
    <row r="236" spans="2:8">
      <c r="B236" s="80"/>
      <c r="C236" s="80"/>
      <c r="D236" s="80"/>
      <c r="E236" s="80"/>
      <c r="F236" s="80"/>
      <c r="G236" s="80"/>
      <c r="H236" s="80"/>
    </row>
    <row r="237" spans="2:8">
      <c r="B237" s="80"/>
      <c r="C237" s="80"/>
      <c r="D237" s="80"/>
      <c r="E237" s="80"/>
      <c r="F237" s="80"/>
      <c r="G237" s="80"/>
      <c r="H237" s="80"/>
    </row>
    <row r="238" spans="2:8">
      <c r="B238" s="80"/>
      <c r="C238" s="80"/>
      <c r="D238" s="80"/>
      <c r="E238" s="80"/>
      <c r="F238" s="80"/>
      <c r="G238" s="80"/>
      <c r="H238" s="80"/>
    </row>
    <row r="239" spans="2:8">
      <c r="B239" s="80"/>
      <c r="C239" s="80"/>
      <c r="D239" s="80"/>
      <c r="E239" s="80"/>
      <c r="F239" s="80"/>
      <c r="G239" s="80"/>
      <c r="H239" s="80"/>
    </row>
    <row r="240" spans="2:8">
      <c r="B240" s="80"/>
      <c r="C240" s="80"/>
      <c r="D240" s="80"/>
      <c r="E240" s="80"/>
      <c r="F240" s="80"/>
      <c r="G240" s="80"/>
      <c r="H240" s="80"/>
    </row>
    <row r="241" spans="2:8">
      <c r="B241" s="80"/>
      <c r="C241" s="80"/>
      <c r="D241" s="80"/>
      <c r="E241" s="80"/>
      <c r="F241" s="80"/>
      <c r="G241" s="80"/>
      <c r="H241" s="80"/>
    </row>
    <row r="242" spans="2:8">
      <c r="B242" s="80"/>
      <c r="C242" s="80"/>
      <c r="D242" s="80"/>
      <c r="E242" s="80"/>
      <c r="F242" s="80"/>
      <c r="G242" s="80"/>
      <c r="H242" s="80"/>
    </row>
    <row r="243" spans="2:8">
      <c r="B243" s="80"/>
      <c r="C243" s="80"/>
      <c r="D243" s="80"/>
      <c r="E243" s="80"/>
      <c r="F243" s="80"/>
      <c r="G243" s="80"/>
      <c r="H243" s="80"/>
    </row>
    <row r="244" spans="2:8">
      <c r="B244" s="80"/>
      <c r="C244" s="80"/>
      <c r="D244" s="80"/>
      <c r="E244" s="80"/>
      <c r="F244" s="80"/>
      <c r="G244" s="80"/>
      <c r="H244" s="80"/>
    </row>
    <row r="245" spans="2:8">
      <c r="B245" s="80"/>
      <c r="C245" s="80"/>
      <c r="D245" s="80"/>
      <c r="E245" s="80"/>
      <c r="F245" s="80"/>
      <c r="G245" s="80"/>
      <c r="H245" s="80"/>
    </row>
    <row r="246" spans="2:8">
      <c r="B246" s="80"/>
      <c r="C246" s="80"/>
      <c r="D246" s="80"/>
      <c r="E246" s="80"/>
      <c r="F246" s="80"/>
      <c r="G246" s="80"/>
      <c r="H246" s="80"/>
    </row>
    <row r="247" spans="2:8">
      <c r="B247" s="80"/>
      <c r="C247" s="80"/>
      <c r="D247" s="80"/>
      <c r="E247" s="80"/>
      <c r="F247" s="80"/>
      <c r="G247" s="80"/>
      <c r="H247" s="80"/>
    </row>
    <row r="248" spans="2:8">
      <c r="B248" s="80"/>
      <c r="C248" s="80"/>
      <c r="D248" s="80"/>
      <c r="E248" s="80"/>
      <c r="F248" s="80"/>
      <c r="G248" s="80"/>
      <c r="H248" s="80"/>
    </row>
    <row r="249" spans="2:8">
      <c r="B249" s="80"/>
      <c r="C249" s="80"/>
      <c r="D249" s="80"/>
      <c r="E249" s="80"/>
      <c r="F249" s="80"/>
      <c r="G249" s="80"/>
      <c r="H249" s="80"/>
    </row>
    <row r="250" spans="2:8">
      <c r="B250" s="80"/>
      <c r="C250" s="80"/>
      <c r="D250" s="80"/>
      <c r="E250" s="80"/>
      <c r="F250" s="80"/>
      <c r="G250" s="80"/>
      <c r="H250" s="80"/>
    </row>
    <row r="251" spans="2:8">
      <c r="B251" s="80"/>
      <c r="C251" s="80"/>
      <c r="D251" s="80"/>
      <c r="E251" s="80"/>
      <c r="F251" s="80"/>
      <c r="G251" s="80"/>
      <c r="H251" s="80"/>
    </row>
    <row r="252" spans="2:8">
      <c r="B252" s="80"/>
      <c r="C252" s="80"/>
      <c r="D252" s="80"/>
      <c r="E252" s="80"/>
      <c r="F252" s="80"/>
      <c r="G252" s="80"/>
      <c r="H252" s="80"/>
    </row>
    <row r="253" spans="2:8">
      <c r="B253" s="80"/>
      <c r="C253" s="80"/>
      <c r="D253" s="80"/>
      <c r="E253" s="80"/>
      <c r="F253" s="80"/>
      <c r="G253" s="80"/>
      <c r="H253" s="80"/>
    </row>
    <row r="254" spans="2:8">
      <c r="B254" s="80"/>
      <c r="C254" s="80"/>
      <c r="D254" s="80"/>
      <c r="E254" s="80"/>
      <c r="F254" s="80"/>
      <c r="G254" s="80"/>
      <c r="H254" s="80"/>
    </row>
    <row r="255" spans="2:8">
      <c r="B255" s="80"/>
      <c r="C255" s="80"/>
      <c r="D255" s="80"/>
      <c r="E255" s="80"/>
      <c r="F255" s="80"/>
      <c r="G255" s="80"/>
      <c r="H255" s="80"/>
    </row>
    <row r="256" spans="2:8">
      <c r="B256" s="80"/>
      <c r="C256" s="80"/>
      <c r="D256" s="80"/>
      <c r="E256" s="80"/>
      <c r="F256" s="80"/>
      <c r="G256" s="80"/>
      <c r="H256" s="80"/>
    </row>
    <row r="257" spans="2:8">
      <c r="B257" s="80"/>
      <c r="C257" s="80"/>
      <c r="D257" s="80"/>
      <c r="E257" s="80"/>
      <c r="F257" s="80"/>
      <c r="G257" s="80"/>
      <c r="H257" s="80"/>
    </row>
    <row r="258" spans="2:8">
      <c r="B258" s="80"/>
      <c r="C258" s="80"/>
      <c r="D258" s="80"/>
      <c r="E258" s="80"/>
      <c r="F258" s="80"/>
      <c r="G258" s="80"/>
      <c r="H258" s="80"/>
    </row>
    <row r="259" spans="2:8">
      <c r="B259" s="80"/>
      <c r="C259" s="80"/>
      <c r="D259" s="80"/>
      <c r="E259" s="80"/>
      <c r="F259" s="80"/>
      <c r="G259" s="80"/>
      <c r="H259" s="80"/>
    </row>
    <row r="260" spans="2:8">
      <c r="B260" s="80"/>
      <c r="C260" s="80"/>
      <c r="D260" s="80"/>
      <c r="E260" s="80"/>
      <c r="F260" s="80"/>
      <c r="G260" s="80"/>
      <c r="H260" s="80"/>
    </row>
    <row r="261" spans="2:8">
      <c r="B261" s="80"/>
      <c r="C261" s="80"/>
      <c r="D261" s="80"/>
      <c r="E261" s="80"/>
      <c r="F261" s="80"/>
      <c r="G261" s="80"/>
      <c r="H261" s="80"/>
    </row>
    <row r="262" spans="2:8">
      <c r="B262" s="80"/>
      <c r="C262" s="80"/>
      <c r="D262" s="80"/>
      <c r="E262" s="80"/>
      <c r="F262" s="80"/>
      <c r="G262" s="80"/>
      <c r="H262" s="80"/>
    </row>
    <row r="263" spans="2:8">
      <c r="B263" s="80"/>
      <c r="C263" s="80"/>
      <c r="D263" s="80"/>
      <c r="E263" s="80"/>
      <c r="F263" s="80"/>
      <c r="G263" s="80"/>
      <c r="H263" s="80"/>
    </row>
    <row r="264" spans="2:8">
      <c r="B264" s="80"/>
      <c r="C264" s="80"/>
      <c r="D264" s="80"/>
      <c r="E264" s="80"/>
      <c r="F264" s="80"/>
      <c r="G264" s="80"/>
      <c r="H264" s="80"/>
    </row>
    <row r="265" spans="2:8">
      <c r="B265" s="80"/>
      <c r="C265" s="80"/>
      <c r="D265" s="80"/>
      <c r="E265" s="80"/>
      <c r="F265" s="80"/>
      <c r="G265" s="80"/>
      <c r="H265" s="80"/>
    </row>
    <row r="266" spans="2:8">
      <c r="B266" s="80"/>
      <c r="C266" s="80"/>
      <c r="D266" s="80"/>
      <c r="E266" s="80"/>
      <c r="F266" s="80"/>
      <c r="G266" s="80"/>
      <c r="H266" s="80"/>
    </row>
    <row r="267" spans="2:8">
      <c r="B267" s="80"/>
      <c r="C267" s="80"/>
      <c r="D267" s="80"/>
      <c r="E267" s="80"/>
      <c r="F267" s="80"/>
      <c r="G267" s="80"/>
      <c r="H267" s="80"/>
    </row>
    <row r="268" spans="2:8">
      <c r="B268" s="80"/>
      <c r="C268" s="80"/>
      <c r="D268" s="80"/>
      <c r="E268" s="80"/>
      <c r="F268" s="80"/>
      <c r="G268" s="80"/>
      <c r="H268" s="80"/>
    </row>
    <row r="269" spans="2:8">
      <c r="B269" s="80"/>
      <c r="C269" s="80"/>
      <c r="D269" s="80"/>
      <c r="E269" s="80"/>
      <c r="F269" s="80"/>
      <c r="G269" s="80"/>
      <c r="H269" s="80"/>
    </row>
    <row r="270" spans="2:8">
      <c r="B270" s="80"/>
      <c r="C270" s="80"/>
      <c r="D270" s="80"/>
      <c r="E270" s="80"/>
      <c r="F270" s="80"/>
      <c r="G270" s="80"/>
      <c r="H270" s="80"/>
    </row>
    <row r="271" spans="2:8">
      <c r="B271" s="80"/>
      <c r="C271" s="80"/>
      <c r="D271" s="80"/>
      <c r="E271" s="80"/>
      <c r="F271" s="80"/>
      <c r="G271" s="80"/>
      <c r="H271" s="80"/>
    </row>
    <row r="272" spans="2:8">
      <c r="B272" s="80"/>
      <c r="C272" s="80"/>
      <c r="D272" s="80"/>
      <c r="E272" s="80"/>
      <c r="F272" s="80"/>
      <c r="G272" s="80"/>
      <c r="H272" s="80"/>
    </row>
    <row r="273" spans="2:8">
      <c r="B273" s="80"/>
      <c r="C273" s="80"/>
      <c r="D273" s="80"/>
      <c r="E273" s="80"/>
      <c r="F273" s="80"/>
      <c r="G273" s="80"/>
      <c r="H273" s="80"/>
    </row>
    <row r="274" spans="2:8">
      <c r="B274" s="80"/>
      <c r="C274" s="80"/>
      <c r="D274" s="80"/>
      <c r="E274" s="80"/>
      <c r="F274" s="80"/>
      <c r="G274" s="80"/>
      <c r="H274" s="80"/>
    </row>
    <row r="275" spans="2:8">
      <c r="B275" s="80"/>
      <c r="C275" s="80"/>
      <c r="D275" s="80"/>
      <c r="E275" s="80"/>
      <c r="F275" s="80"/>
      <c r="G275" s="80"/>
      <c r="H275" s="80"/>
    </row>
    <row r="276" spans="2:8">
      <c r="B276" s="80"/>
      <c r="C276" s="80"/>
      <c r="D276" s="80"/>
      <c r="E276" s="80"/>
      <c r="F276" s="80"/>
      <c r="G276" s="80"/>
      <c r="H276" s="80"/>
    </row>
    <row r="277" spans="2:8">
      <c r="B277" s="80"/>
      <c r="C277" s="80"/>
      <c r="D277" s="80"/>
      <c r="E277" s="80"/>
      <c r="F277" s="80"/>
      <c r="G277" s="80"/>
      <c r="H277" s="80"/>
    </row>
    <row r="278" spans="2:8">
      <c r="B278" s="80"/>
      <c r="C278" s="80"/>
      <c r="D278" s="80"/>
      <c r="E278" s="80"/>
      <c r="F278" s="80"/>
      <c r="G278" s="80"/>
      <c r="H278" s="80"/>
    </row>
    <row r="279" spans="2:8">
      <c r="B279" s="80"/>
      <c r="C279" s="80"/>
      <c r="D279" s="80"/>
      <c r="E279" s="80"/>
      <c r="F279" s="80"/>
      <c r="G279" s="80"/>
      <c r="H279" s="80"/>
    </row>
    <row r="280" spans="2:8">
      <c r="B280" s="80"/>
      <c r="C280" s="80"/>
      <c r="D280" s="80"/>
      <c r="E280" s="80"/>
      <c r="F280" s="80"/>
      <c r="G280" s="80"/>
      <c r="H280" s="80"/>
    </row>
    <row r="281" spans="2:8">
      <c r="B281" s="80"/>
      <c r="C281" s="80"/>
      <c r="D281" s="80"/>
      <c r="E281" s="80"/>
      <c r="F281" s="80"/>
      <c r="G281" s="80"/>
      <c r="H281" s="80"/>
    </row>
    <row r="282" spans="2:8">
      <c r="B282" s="80"/>
      <c r="C282" s="80"/>
      <c r="D282" s="80"/>
      <c r="E282" s="80"/>
      <c r="F282" s="80"/>
      <c r="G282" s="80"/>
      <c r="H282" s="80"/>
    </row>
    <row r="283" spans="2:8">
      <c r="B283" s="80"/>
      <c r="C283" s="80"/>
      <c r="D283" s="80"/>
      <c r="E283" s="80"/>
      <c r="F283" s="80"/>
      <c r="G283" s="80"/>
      <c r="H283" s="80"/>
    </row>
    <row r="284" spans="2:8">
      <c r="B284" s="80"/>
      <c r="C284" s="80"/>
      <c r="D284" s="80"/>
      <c r="E284" s="80"/>
      <c r="F284" s="80"/>
      <c r="G284" s="80"/>
      <c r="H284" s="80"/>
    </row>
    <row r="285" spans="2:8">
      <c r="B285" s="80"/>
      <c r="C285" s="80"/>
      <c r="D285" s="80"/>
      <c r="E285" s="80"/>
      <c r="F285" s="80"/>
      <c r="G285" s="80"/>
      <c r="H285" s="80"/>
    </row>
    <row r="286" spans="2:8">
      <c r="B286" s="80"/>
      <c r="C286" s="80"/>
      <c r="D286" s="80"/>
      <c r="E286" s="80"/>
      <c r="F286" s="80"/>
      <c r="G286" s="80"/>
      <c r="H286" s="80"/>
    </row>
    <row r="287" spans="2:8">
      <c r="B287" s="80"/>
      <c r="C287" s="80"/>
      <c r="D287" s="80"/>
      <c r="E287" s="80"/>
      <c r="F287" s="80"/>
      <c r="G287" s="80"/>
      <c r="H287" s="80"/>
    </row>
    <row r="288" spans="2:8">
      <c r="B288" s="80"/>
      <c r="C288" s="80"/>
      <c r="D288" s="80"/>
      <c r="E288" s="80"/>
      <c r="F288" s="80"/>
      <c r="G288" s="80"/>
      <c r="H288" s="80"/>
    </row>
    <row r="289" spans="2:8">
      <c r="B289" s="80"/>
      <c r="C289" s="80"/>
      <c r="D289" s="80"/>
      <c r="E289" s="80"/>
      <c r="F289" s="80"/>
      <c r="G289" s="80"/>
      <c r="H289" s="80"/>
    </row>
    <row r="290" spans="2:8">
      <c r="B290" s="80"/>
      <c r="C290" s="80"/>
      <c r="D290" s="80"/>
      <c r="E290" s="80"/>
      <c r="F290" s="80"/>
      <c r="G290" s="80"/>
      <c r="H290" s="80"/>
    </row>
    <row r="291" spans="2:8">
      <c r="B291" s="80"/>
      <c r="C291" s="80"/>
      <c r="D291" s="80"/>
      <c r="E291" s="80"/>
      <c r="F291" s="80"/>
      <c r="G291" s="80"/>
      <c r="H291" s="80"/>
    </row>
    <row r="292" spans="2:8">
      <c r="B292" s="80"/>
      <c r="C292" s="80"/>
      <c r="D292" s="80"/>
      <c r="E292" s="80"/>
      <c r="F292" s="80"/>
      <c r="G292" s="80"/>
      <c r="H292" s="80"/>
    </row>
    <row r="293" spans="2:8">
      <c r="B293" s="80"/>
      <c r="C293" s="80"/>
      <c r="D293" s="80"/>
      <c r="E293" s="80"/>
      <c r="F293" s="80"/>
      <c r="G293" s="80"/>
      <c r="H293" s="80"/>
    </row>
    <row r="294" spans="2:8">
      <c r="B294" s="80"/>
      <c r="C294" s="80"/>
      <c r="D294" s="80"/>
      <c r="E294" s="80"/>
      <c r="F294" s="80"/>
      <c r="G294" s="80"/>
      <c r="H294" s="80"/>
    </row>
    <row r="295" spans="2:8">
      <c r="B295" s="80"/>
      <c r="C295" s="80"/>
      <c r="D295" s="80"/>
      <c r="E295" s="80"/>
      <c r="F295" s="80"/>
      <c r="G295" s="80"/>
      <c r="H295" s="80"/>
    </row>
    <row r="296" spans="2:8">
      <c r="B296" s="80"/>
      <c r="C296" s="80"/>
      <c r="D296" s="80"/>
      <c r="E296" s="80"/>
      <c r="F296" s="80"/>
      <c r="G296" s="80"/>
      <c r="H296" s="80"/>
    </row>
    <row r="297" spans="2:8">
      <c r="B297" s="80"/>
      <c r="C297" s="80"/>
      <c r="D297" s="80"/>
      <c r="E297" s="80"/>
      <c r="F297" s="80"/>
      <c r="G297" s="80"/>
      <c r="H297" s="80"/>
    </row>
    <row r="298" spans="2:8">
      <c r="B298" s="80"/>
      <c r="C298" s="80"/>
      <c r="D298" s="80"/>
      <c r="E298" s="80"/>
      <c r="F298" s="80"/>
      <c r="G298" s="80"/>
      <c r="H298" s="80"/>
    </row>
    <row r="299" spans="2:8">
      <c r="B299" s="80"/>
      <c r="C299" s="80"/>
      <c r="D299" s="80"/>
      <c r="E299" s="80"/>
      <c r="F299" s="80"/>
      <c r="G299" s="80"/>
      <c r="H299" s="80"/>
    </row>
    <row r="300" spans="2:8">
      <c r="B300" s="80"/>
      <c r="C300" s="80"/>
      <c r="D300" s="80"/>
      <c r="E300" s="80"/>
      <c r="F300" s="80"/>
      <c r="G300" s="80"/>
      <c r="H300" s="80"/>
    </row>
    <row r="301" spans="2:8">
      <c r="B301" s="80"/>
      <c r="C301" s="80"/>
      <c r="D301" s="80"/>
      <c r="E301" s="80"/>
      <c r="F301" s="80"/>
      <c r="G301" s="80"/>
      <c r="H301" s="80"/>
    </row>
    <row r="302" spans="2:8">
      <c r="B302" s="80"/>
      <c r="C302" s="80"/>
      <c r="D302" s="80"/>
      <c r="E302" s="80"/>
      <c r="F302" s="80"/>
      <c r="G302" s="80"/>
      <c r="H302" s="80"/>
    </row>
    <row r="303" spans="2:8">
      <c r="B303" s="80"/>
      <c r="C303" s="80"/>
      <c r="D303" s="80"/>
      <c r="E303" s="80"/>
      <c r="F303" s="80"/>
      <c r="G303" s="80"/>
      <c r="H303" s="80"/>
    </row>
    <row r="304" spans="2:8">
      <c r="B304" s="80"/>
      <c r="C304" s="80"/>
      <c r="D304" s="80"/>
      <c r="E304" s="80"/>
      <c r="F304" s="80"/>
      <c r="G304" s="80"/>
      <c r="H304" s="80"/>
    </row>
    <row r="305" spans="2:8">
      <c r="B305" s="80"/>
      <c r="C305" s="80"/>
      <c r="D305" s="80"/>
      <c r="E305" s="80"/>
      <c r="F305" s="80"/>
      <c r="G305" s="80"/>
      <c r="H305" s="80"/>
    </row>
    <row r="306" spans="2:8">
      <c r="B306" s="80"/>
      <c r="C306" s="80"/>
      <c r="D306" s="80"/>
      <c r="E306" s="80"/>
      <c r="F306" s="80"/>
      <c r="G306" s="80"/>
      <c r="H306" s="80"/>
    </row>
    <row r="307" spans="2:8">
      <c r="B307" s="80"/>
      <c r="C307" s="80"/>
      <c r="D307" s="80"/>
      <c r="E307" s="80"/>
      <c r="F307" s="80"/>
      <c r="G307" s="80"/>
      <c r="H307" s="80"/>
    </row>
    <row r="308" spans="2:8">
      <c r="B308" s="80"/>
      <c r="C308" s="80"/>
      <c r="D308" s="80"/>
      <c r="E308" s="80"/>
      <c r="F308" s="80"/>
      <c r="G308" s="80"/>
      <c r="H308" s="80"/>
    </row>
    <row r="309" spans="2:8">
      <c r="B309" s="80"/>
      <c r="C309" s="80"/>
      <c r="D309" s="80"/>
      <c r="E309" s="80"/>
      <c r="F309" s="80"/>
      <c r="G309" s="80"/>
      <c r="H309" s="80"/>
    </row>
    <row r="310" spans="2:8">
      <c r="B310" s="80"/>
      <c r="C310" s="80"/>
      <c r="D310" s="80"/>
      <c r="E310" s="80"/>
      <c r="F310" s="80"/>
      <c r="G310" s="80"/>
      <c r="H310" s="80"/>
    </row>
    <row r="311" spans="2:8">
      <c r="B311" s="80"/>
      <c r="C311" s="80"/>
      <c r="D311" s="80"/>
      <c r="E311" s="80"/>
      <c r="F311" s="80"/>
      <c r="G311" s="80"/>
      <c r="H311" s="80"/>
    </row>
    <row r="312" spans="2:8">
      <c r="B312" s="80"/>
      <c r="C312" s="80"/>
      <c r="D312" s="80"/>
      <c r="E312" s="80"/>
      <c r="F312" s="80"/>
      <c r="G312" s="80"/>
      <c r="H312" s="80"/>
    </row>
    <row r="313" spans="2:8">
      <c r="B313" s="80"/>
      <c r="C313" s="80"/>
      <c r="D313" s="80"/>
      <c r="E313" s="80"/>
      <c r="F313" s="80"/>
      <c r="G313" s="80"/>
      <c r="H313" s="80"/>
    </row>
    <row r="314" spans="2:8">
      <c r="B314" s="80"/>
      <c r="C314" s="80"/>
      <c r="D314" s="80"/>
      <c r="E314" s="80"/>
      <c r="F314" s="80"/>
      <c r="G314" s="80"/>
      <c r="H314" s="80"/>
    </row>
    <row r="315" spans="2:8">
      <c r="B315" s="80"/>
      <c r="C315" s="80"/>
      <c r="D315" s="80"/>
      <c r="E315" s="80"/>
      <c r="F315" s="80"/>
      <c r="G315" s="80"/>
      <c r="H315" s="80"/>
    </row>
    <row r="316" spans="2:8">
      <c r="B316" s="80"/>
      <c r="C316" s="80"/>
      <c r="D316" s="80"/>
      <c r="E316" s="80"/>
      <c r="F316" s="80"/>
      <c r="G316" s="80"/>
      <c r="H316" s="80"/>
    </row>
    <row r="317" spans="2:8">
      <c r="B317" s="80"/>
      <c r="C317" s="80"/>
      <c r="D317" s="80"/>
      <c r="E317" s="80"/>
      <c r="F317" s="80"/>
      <c r="G317" s="80"/>
      <c r="H317" s="80"/>
    </row>
    <row r="318" spans="2:8">
      <c r="B318" s="80"/>
      <c r="C318" s="80"/>
      <c r="D318" s="80"/>
      <c r="E318" s="80"/>
      <c r="F318" s="80"/>
      <c r="G318" s="80"/>
      <c r="H318" s="80"/>
    </row>
    <row r="319" spans="2:8">
      <c r="B319" s="80"/>
      <c r="C319" s="80"/>
      <c r="D319" s="80"/>
      <c r="E319" s="80"/>
      <c r="F319" s="80"/>
      <c r="G319" s="80"/>
      <c r="H319" s="80"/>
    </row>
    <row r="320" spans="2:8">
      <c r="B320" s="80"/>
      <c r="C320" s="80"/>
      <c r="D320" s="80"/>
      <c r="E320" s="80"/>
      <c r="F320" s="80"/>
      <c r="G320" s="80"/>
      <c r="H320" s="80"/>
    </row>
    <row r="321" spans="2:8">
      <c r="B321" s="80"/>
      <c r="C321" s="80"/>
      <c r="D321" s="80"/>
      <c r="E321" s="80"/>
      <c r="F321" s="80"/>
      <c r="G321" s="80"/>
      <c r="H321" s="80"/>
    </row>
    <row r="322" spans="2:8">
      <c r="B322" s="80"/>
      <c r="C322" s="80"/>
      <c r="D322" s="80"/>
      <c r="E322" s="80"/>
      <c r="F322" s="80"/>
      <c r="G322" s="80"/>
      <c r="H322" s="80"/>
    </row>
    <row r="323" spans="2:8">
      <c r="B323" s="80"/>
      <c r="C323" s="80"/>
      <c r="D323" s="80"/>
      <c r="E323" s="80"/>
      <c r="F323" s="80"/>
      <c r="G323" s="80"/>
      <c r="H323" s="80"/>
    </row>
    <row r="324" spans="2:8">
      <c r="B324" s="80"/>
      <c r="C324" s="80"/>
      <c r="D324" s="80"/>
      <c r="E324" s="80"/>
      <c r="F324" s="80"/>
      <c r="G324" s="80"/>
      <c r="H324" s="80"/>
    </row>
    <row r="325" spans="2:8">
      <c r="B325" s="80"/>
      <c r="C325" s="80"/>
      <c r="D325" s="80"/>
      <c r="E325" s="80"/>
      <c r="F325" s="80"/>
      <c r="G325" s="80"/>
      <c r="H325" s="80"/>
    </row>
    <row r="326" spans="2:8">
      <c r="B326" s="80"/>
      <c r="C326" s="80"/>
      <c r="D326" s="80"/>
      <c r="E326" s="80"/>
      <c r="F326" s="80"/>
      <c r="G326" s="80"/>
      <c r="H326" s="80"/>
    </row>
    <row r="327" spans="2:8">
      <c r="B327" s="80"/>
      <c r="C327" s="80"/>
      <c r="D327" s="80"/>
      <c r="E327" s="80"/>
      <c r="F327" s="80"/>
      <c r="G327" s="80"/>
      <c r="H327" s="80"/>
    </row>
    <row r="328" spans="2:8">
      <c r="B328" s="80"/>
      <c r="C328" s="80"/>
      <c r="D328" s="80"/>
      <c r="E328" s="80"/>
      <c r="F328" s="80"/>
      <c r="G328" s="80"/>
      <c r="H328" s="80"/>
    </row>
    <row r="329" spans="2:8">
      <c r="B329" s="80"/>
      <c r="C329" s="80"/>
      <c r="D329" s="80"/>
      <c r="E329" s="80"/>
      <c r="F329" s="80"/>
      <c r="G329" s="80"/>
      <c r="H329" s="80"/>
    </row>
    <row r="330" spans="2:8">
      <c r="B330" s="80"/>
      <c r="C330" s="80"/>
      <c r="D330" s="80"/>
      <c r="E330" s="80"/>
      <c r="F330" s="80"/>
      <c r="G330" s="80"/>
      <c r="H330" s="80"/>
    </row>
    <row r="331" spans="2:8">
      <c r="B331" s="80"/>
      <c r="C331" s="80"/>
      <c r="D331" s="80"/>
      <c r="E331" s="80"/>
      <c r="F331" s="80"/>
      <c r="G331" s="80"/>
      <c r="H331" s="80"/>
    </row>
    <row r="332" spans="2:8">
      <c r="B332" s="80"/>
      <c r="C332" s="80"/>
      <c r="D332" s="80"/>
      <c r="E332" s="80"/>
      <c r="F332" s="80"/>
      <c r="G332" s="80"/>
      <c r="H332" s="80"/>
    </row>
    <row r="333" spans="2:8">
      <c r="B333" s="80"/>
      <c r="C333" s="80"/>
      <c r="D333" s="80"/>
      <c r="E333" s="80"/>
      <c r="F333" s="80"/>
      <c r="G333" s="80"/>
      <c r="H333" s="80"/>
    </row>
    <row r="334" spans="2:8">
      <c r="B334" s="80"/>
      <c r="C334" s="80"/>
      <c r="D334" s="80"/>
      <c r="E334" s="80"/>
      <c r="F334" s="80"/>
      <c r="G334" s="80"/>
      <c r="H334" s="80"/>
    </row>
    <row r="335" spans="2:8">
      <c r="B335" s="80"/>
      <c r="C335" s="80"/>
      <c r="D335" s="80"/>
      <c r="E335" s="80"/>
      <c r="F335" s="80"/>
      <c r="G335" s="80"/>
      <c r="H335" s="80"/>
    </row>
    <row r="336" spans="2:8">
      <c r="B336" s="80"/>
      <c r="C336" s="80"/>
      <c r="D336" s="80"/>
      <c r="E336" s="80"/>
      <c r="F336" s="80"/>
      <c r="G336" s="80"/>
      <c r="H336" s="80"/>
    </row>
    <row r="337" spans="2:8">
      <c r="B337" s="80"/>
      <c r="C337" s="80"/>
      <c r="D337" s="80"/>
      <c r="E337" s="80"/>
      <c r="F337" s="80"/>
      <c r="G337" s="80"/>
      <c r="H337" s="80"/>
    </row>
    <row r="338" spans="2:8">
      <c r="B338" s="80"/>
      <c r="C338" s="80"/>
      <c r="D338" s="80"/>
      <c r="E338" s="80"/>
      <c r="F338" s="80"/>
      <c r="G338" s="80"/>
      <c r="H338" s="80"/>
    </row>
    <row r="339" spans="2:8">
      <c r="B339" s="80"/>
      <c r="C339" s="80"/>
      <c r="D339" s="80"/>
      <c r="E339" s="80"/>
      <c r="F339" s="80"/>
      <c r="G339" s="80"/>
      <c r="H339" s="80"/>
    </row>
    <row r="340" spans="2:8">
      <c r="B340" s="80"/>
      <c r="C340" s="80"/>
      <c r="D340" s="80"/>
      <c r="E340" s="80"/>
      <c r="F340" s="80"/>
      <c r="G340" s="80"/>
      <c r="H340" s="80"/>
    </row>
    <row r="341" spans="2:8">
      <c r="B341" s="80"/>
      <c r="C341" s="80"/>
      <c r="D341" s="80"/>
      <c r="E341" s="80"/>
      <c r="F341" s="80"/>
      <c r="G341" s="80"/>
      <c r="H341" s="80"/>
    </row>
    <row r="342" spans="2:8">
      <c r="B342" s="80"/>
      <c r="C342" s="80"/>
      <c r="D342" s="80"/>
      <c r="E342" s="80"/>
      <c r="F342" s="80"/>
      <c r="G342" s="80"/>
      <c r="H342" s="80"/>
    </row>
    <row r="343" spans="2:8">
      <c r="B343" s="80"/>
      <c r="C343" s="80"/>
      <c r="D343" s="80"/>
      <c r="E343" s="80"/>
      <c r="F343" s="80"/>
      <c r="G343" s="80"/>
      <c r="H343" s="80"/>
    </row>
    <row r="344" spans="2:8">
      <c r="B344" s="80"/>
      <c r="C344" s="80"/>
      <c r="D344" s="80"/>
      <c r="E344" s="80"/>
      <c r="F344" s="80"/>
      <c r="G344" s="80"/>
      <c r="H344" s="80"/>
    </row>
    <row r="345" spans="2:8">
      <c r="B345" s="80"/>
      <c r="C345" s="80"/>
      <c r="D345" s="80"/>
      <c r="E345" s="80"/>
      <c r="F345" s="80"/>
      <c r="G345" s="80"/>
      <c r="H345" s="80"/>
    </row>
    <row r="346" spans="2:8">
      <c r="B346" s="80"/>
      <c r="C346" s="80"/>
      <c r="D346" s="80"/>
      <c r="E346" s="80"/>
      <c r="F346" s="80"/>
      <c r="G346" s="80"/>
      <c r="H346" s="80"/>
    </row>
    <row r="347" spans="2:8">
      <c r="B347" s="80"/>
      <c r="C347" s="80"/>
      <c r="D347" s="80"/>
      <c r="E347" s="80"/>
      <c r="F347" s="80"/>
      <c r="G347" s="80"/>
      <c r="H347" s="80"/>
    </row>
    <row r="348" spans="2:8">
      <c r="B348" s="80"/>
      <c r="C348" s="80"/>
      <c r="D348" s="80"/>
      <c r="E348" s="80"/>
      <c r="F348" s="80"/>
      <c r="G348" s="80"/>
      <c r="H348" s="80"/>
    </row>
    <row r="349" spans="2:8">
      <c r="B349" s="80"/>
      <c r="C349" s="80"/>
      <c r="D349" s="80"/>
      <c r="E349" s="80"/>
      <c r="F349" s="80"/>
      <c r="G349" s="80"/>
      <c r="H349" s="80"/>
    </row>
    <row r="350" spans="2:8">
      <c r="B350" s="80"/>
      <c r="C350" s="80"/>
      <c r="D350" s="80"/>
      <c r="E350" s="80"/>
      <c r="F350" s="80"/>
      <c r="G350" s="80"/>
      <c r="H350" s="80"/>
    </row>
    <row r="351" spans="2:8">
      <c r="B351" s="80"/>
      <c r="C351" s="80"/>
      <c r="D351" s="80"/>
      <c r="E351" s="80"/>
      <c r="F351" s="80"/>
      <c r="G351" s="80"/>
      <c r="H351" s="80"/>
    </row>
    <row r="352" spans="2:8">
      <c r="B352" s="80"/>
      <c r="C352" s="80"/>
      <c r="D352" s="80"/>
      <c r="E352" s="80"/>
      <c r="F352" s="80"/>
      <c r="G352" s="80"/>
      <c r="H352" s="80"/>
    </row>
    <row r="353" spans="2:8">
      <c r="B353" s="80"/>
      <c r="C353" s="80"/>
      <c r="D353" s="80"/>
      <c r="E353" s="80"/>
      <c r="F353" s="80"/>
      <c r="G353" s="80"/>
      <c r="H353" s="80"/>
    </row>
    <row r="354" spans="2:8">
      <c r="B354" s="80"/>
      <c r="C354" s="80"/>
      <c r="D354" s="80"/>
      <c r="E354" s="80"/>
      <c r="F354" s="80"/>
      <c r="G354" s="80"/>
      <c r="H354" s="80"/>
    </row>
    <row r="355" spans="2:8">
      <c r="B355" s="80"/>
      <c r="C355" s="80"/>
      <c r="D355" s="80"/>
      <c r="E355" s="80"/>
      <c r="F355" s="80"/>
      <c r="G355" s="80"/>
      <c r="H355" s="80"/>
    </row>
    <row r="356" spans="2:8">
      <c r="B356" s="80"/>
      <c r="C356" s="80"/>
      <c r="D356" s="80"/>
      <c r="E356" s="80"/>
      <c r="F356" s="80"/>
      <c r="G356" s="80"/>
      <c r="H356" s="80"/>
    </row>
    <row r="357" spans="2:8">
      <c r="B357" s="80"/>
      <c r="C357" s="80"/>
      <c r="D357" s="80"/>
      <c r="E357" s="80"/>
      <c r="F357" s="80"/>
      <c r="G357" s="80"/>
      <c r="H357" s="80"/>
    </row>
    <row r="358" spans="2:8">
      <c r="B358" s="80"/>
      <c r="C358" s="80"/>
      <c r="D358" s="80"/>
      <c r="E358" s="80"/>
      <c r="F358" s="80"/>
      <c r="G358" s="80"/>
      <c r="H358" s="80"/>
    </row>
    <row r="359" spans="2:8">
      <c r="B359" s="80"/>
      <c r="C359" s="80"/>
      <c r="D359" s="80"/>
      <c r="E359" s="80"/>
      <c r="F359" s="80"/>
      <c r="G359" s="80"/>
      <c r="H359" s="80"/>
    </row>
    <row r="360" spans="2:8">
      <c r="B360" s="80"/>
      <c r="C360" s="80"/>
      <c r="D360" s="80"/>
      <c r="E360" s="80"/>
      <c r="F360" s="80"/>
      <c r="G360" s="80"/>
      <c r="H360" s="80"/>
    </row>
    <row r="361" spans="2:8">
      <c r="B361" s="80"/>
      <c r="C361" s="80"/>
      <c r="D361" s="80"/>
      <c r="E361" s="80"/>
      <c r="F361" s="80"/>
      <c r="G361" s="80"/>
      <c r="H361" s="80"/>
    </row>
    <row r="362" spans="2:8">
      <c r="B362" s="80"/>
      <c r="C362" s="80"/>
      <c r="D362" s="80"/>
      <c r="E362" s="80"/>
      <c r="F362" s="80"/>
      <c r="G362" s="80"/>
      <c r="H362" s="80"/>
    </row>
    <row r="363" spans="2:8">
      <c r="B363" s="80"/>
      <c r="C363" s="80"/>
      <c r="D363" s="80"/>
      <c r="E363" s="80"/>
      <c r="F363" s="80"/>
      <c r="G363" s="80"/>
      <c r="H363" s="80"/>
    </row>
    <row r="364" spans="2:8">
      <c r="B364" s="80"/>
      <c r="C364" s="80"/>
      <c r="D364" s="80"/>
      <c r="E364" s="80"/>
      <c r="F364" s="80"/>
      <c r="G364" s="80"/>
      <c r="H364" s="80"/>
    </row>
    <row r="365" spans="2:8">
      <c r="B365" s="80"/>
      <c r="C365" s="80"/>
      <c r="D365" s="80"/>
      <c r="E365" s="80"/>
      <c r="F365" s="80"/>
      <c r="G365" s="80"/>
      <c r="H365" s="80"/>
    </row>
    <row r="366" spans="2:8">
      <c r="B366" s="80"/>
      <c r="C366" s="80"/>
      <c r="D366" s="80"/>
      <c r="E366" s="80"/>
      <c r="F366" s="80"/>
      <c r="G366" s="80"/>
      <c r="H366" s="80"/>
    </row>
    <row r="367" spans="2:8">
      <c r="B367" s="80"/>
      <c r="C367" s="80"/>
      <c r="D367" s="80"/>
      <c r="E367" s="80"/>
      <c r="F367" s="80"/>
      <c r="G367" s="80"/>
      <c r="H367" s="80"/>
    </row>
    <row r="368" spans="2:8">
      <c r="B368" s="80"/>
      <c r="C368" s="80"/>
      <c r="D368" s="80"/>
      <c r="E368" s="80"/>
      <c r="F368" s="80"/>
      <c r="G368" s="80"/>
      <c r="H368" s="80"/>
    </row>
    <row r="369" spans="2:8">
      <c r="B369" s="80"/>
      <c r="C369" s="80"/>
      <c r="D369" s="80"/>
      <c r="E369" s="80"/>
      <c r="F369" s="80"/>
      <c r="G369" s="80"/>
      <c r="H369" s="80"/>
    </row>
    <row r="370" spans="2:8">
      <c r="B370" s="80"/>
      <c r="C370" s="80"/>
      <c r="D370" s="80"/>
      <c r="E370" s="80"/>
      <c r="F370" s="80"/>
      <c r="G370" s="80"/>
      <c r="H370" s="80"/>
    </row>
    <row r="371" spans="2:8">
      <c r="B371" s="80"/>
      <c r="C371" s="80"/>
      <c r="D371" s="80"/>
      <c r="E371" s="80"/>
      <c r="F371" s="80"/>
      <c r="G371" s="80"/>
      <c r="H371" s="80"/>
    </row>
    <row r="372" spans="2:8">
      <c r="B372" s="80"/>
      <c r="C372" s="80"/>
      <c r="D372" s="80"/>
      <c r="E372" s="80"/>
      <c r="F372" s="80"/>
      <c r="G372" s="80"/>
      <c r="H372" s="80"/>
    </row>
    <row r="373" spans="2:8">
      <c r="B373" s="80"/>
      <c r="C373" s="80"/>
      <c r="D373" s="80"/>
      <c r="E373" s="80"/>
      <c r="F373" s="80"/>
      <c r="G373" s="80"/>
      <c r="H373" s="80"/>
    </row>
    <row r="374" spans="2:8">
      <c r="B374" s="80"/>
      <c r="C374" s="80"/>
      <c r="D374" s="80"/>
      <c r="E374" s="80"/>
      <c r="F374" s="80"/>
      <c r="G374" s="80"/>
      <c r="H374" s="80"/>
    </row>
    <row r="375" spans="2:8">
      <c r="B375" s="80"/>
      <c r="C375" s="80"/>
      <c r="D375" s="80"/>
      <c r="E375" s="80"/>
      <c r="F375" s="80"/>
      <c r="G375" s="80"/>
      <c r="H375" s="80"/>
    </row>
    <row r="376" spans="2:8">
      <c r="B376" s="80"/>
      <c r="C376" s="80"/>
      <c r="D376" s="80"/>
      <c r="E376" s="80"/>
      <c r="F376" s="80"/>
      <c r="G376" s="80"/>
      <c r="H376" s="80"/>
    </row>
    <row r="377" spans="2:8">
      <c r="B377" s="80"/>
      <c r="C377" s="80"/>
      <c r="D377" s="80"/>
      <c r="E377" s="80"/>
      <c r="F377" s="80"/>
      <c r="G377" s="80"/>
      <c r="H377" s="80"/>
    </row>
    <row r="378" spans="2:8">
      <c r="B378" s="80"/>
      <c r="C378" s="80"/>
      <c r="D378" s="80"/>
      <c r="E378" s="80"/>
      <c r="F378" s="80"/>
      <c r="G378" s="80"/>
      <c r="H378" s="80"/>
    </row>
    <row r="379" spans="2:8">
      <c r="B379" s="80"/>
      <c r="C379" s="80"/>
      <c r="D379" s="80"/>
      <c r="E379" s="80"/>
      <c r="F379" s="80"/>
      <c r="G379" s="80"/>
      <c r="H379" s="80"/>
    </row>
    <row r="380" spans="2:8">
      <c r="B380" s="80"/>
      <c r="C380" s="80"/>
      <c r="D380" s="80"/>
      <c r="E380" s="80"/>
      <c r="F380" s="80"/>
      <c r="G380" s="80"/>
      <c r="H380" s="80"/>
    </row>
    <row r="381" spans="2:8">
      <c r="B381" s="80"/>
      <c r="C381" s="80"/>
      <c r="D381" s="80"/>
      <c r="E381" s="80"/>
      <c r="F381" s="80"/>
      <c r="G381" s="80"/>
      <c r="H381" s="80"/>
    </row>
    <row r="382" spans="2:8">
      <c r="B382" s="80"/>
      <c r="C382" s="80"/>
      <c r="D382" s="80"/>
      <c r="E382" s="80"/>
      <c r="F382" s="80"/>
      <c r="G382" s="80"/>
      <c r="H382" s="80"/>
    </row>
    <row r="383" spans="2:8">
      <c r="B383" s="80"/>
      <c r="C383" s="80"/>
      <c r="D383" s="80"/>
      <c r="E383" s="80"/>
      <c r="F383" s="80"/>
      <c r="G383" s="80"/>
      <c r="H383" s="80"/>
    </row>
    <row r="384" spans="2:8">
      <c r="B384" s="80"/>
      <c r="C384" s="80"/>
      <c r="D384" s="80"/>
      <c r="E384" s="80"/>
      <c r="F384" s="80"/>
      <c r="G384" s="80"/>
      <c r="H384" s="80"/>
    </row>
    <row r="385" spans="2:8">
      <c r="B385" s="80"/>
      <c r="C385" s="80"/>
      <c r="D385" s="80"/>
      <c r="E385" s="80"/>
      <c r="F385" s="80"/>
      <c r="G385" s="80"/>
      <c r="H385" s="80"/>
    </row>
    <row r="386" spans="2:8">
      <c r="B386" s="80"/>
      <c r="C386" s="80"/>
      <c r="D386" s="80"/>
      <c r="E386" s="80"/>
      <c r="F386" s="80"/>
      <c r="G386" s="80"/>
      <c r="H386" s="80"/>
    </row>
    <row r="387" spans="2:8">
      <c r="B387" s="80"/>
      <c r="C387" s="80"/>
      <c r="D387" s="80"/>
      <c r="E387" s="80"/>
      <c r="F387" s="80"/>
      <c r="G387" s="80"/>
      <c r="H387" s="80"/>
    </row>
    <row r="388" spans="2:8">
      <c r="B388" s="80"/>
      <c r="C388" s="80"/>
      <c r="D388" s="80"/>
      <c r="E388" s="80"/>
      <c r="F388" s="80"/>
      <c r="G388" s="80"/>
      <c r="H388" s="80"/>
    </row>
    <row r="389" spans="2:8">
      <c r="B389" s="80"/>
      <c r="C389" s="80"/>
      <c r="D389" s="80"/>
      <c r="E389" s="80"/>
      <c r="F389" s="80"/>
      <c r="G389" s="80"/>
      <c r="H389" s="80"/>
    </row>
    <row r="390" spans="2:8">
      <c r="B390" s="80"/>
      <c r="C390" s="80"/>
      <c r="D390" s="80"/>
      <c r="E390" s="80"/>
      <c r="F390" s="80"/>
      <c r="G390" s="80"/>
      <c r="H390" s="80"/>
    </row>
    <row r="391" spans="2:8">
      <c r="B391" s="80"/>
      <c r="C391" s="80"/>
      <c r="D391" s="80"/>
      <c r="E391" s="80"/>
      <c r="F391" s="80"/>
      <c r="G391" s="80"/>
      <c r="H391" s="80"/>
    </row>
    <row r="392" spans="2:8">
      <c r="B392" s="80"/>
      <c r="C392" s="80"/>
      <c r="D392" s="80"/>
      <c r="E392" s="80"/>
      <c r="F392" s="80"/>
      <c r="G392" s="80"/>
      <c r="H392" s="80"/>
    </row>
    <row r="393" spans="2:8">
      <c r="B393" s="80"/>
      <c r="C393" s="80"/>
      <c r="D393" s="80"/>
      <c r="E393" s="80"/>
      <c r="F393" s="80"/>
      <c r="G393" s="80"/>
      <c r="H393" s="80"/>
    </row>
    <row r="394" spans="2:8">
      <c r="B394" s="80"/>
      <c r="C394" s="80"/>
      <c r="D394" s="80"/>
      <c r="E394" s="80"/>
      <c r="F394" s="80"/>
      <c r="G394" s="80"/>
      <c r="H394" s="80"/>
    </row>
    <row r="395" spans="2:8">
      <c r="B395" s="80"/>
      <c r="C395" s="80"/>
      <c r="D395" s="80"/>
      <c r="E395" s="80"/>
      <c r="F395" s="80"/>
      <c r="G395" s="80"/>
      <c r="H395" s="80"/>
    </row>
    <row r="396" spans="2:8">
      <c r="B396" s="80"/>
      <c r="C396" s="80"/>
      <c r="D396" s="80"/>
      <c r="E396" s="80"/>
      <c r="F396" s="80"/>
      <c r="G396" s="80"/>
      <c r="H396" s="80"/>
    </row>
    <row r="397" spans="2:8">
      <c r="B397" s="80"/>
      <c r="C397" s="80"/>
      <c r="D397" s="80"/>
      <c r="E397" s="80"/>
      <c r="F397" s="80"/>
      <c r="G397" s="80"/>
      <c r="H397" s="80"/>
    </row>
    <row r="398" spans="2:8">
      <c r="B398" s="80"/>
      <c r="C398" s="80"/>
      <c r="D398" s="80"/>
      <c r="E398" s="80"/>
      <c r="F398" s="80"/>
      <c r="G398" s="80"/>
      <c r="H398" s="80"/>
    </row>
    <row r="399" spans="2:8">
      <c r="B399" s="80"/>
      <c r="C399" s="80"/>
      <c r="D399" s="80"/>
      <c r="E399" s="80"/>
      <c r="F399" s="80"/>
      <c r="G399" s="80"/>
      <c r="H399" s="80"/>
    </row>
    <row r="400" spans="2:8">
      <c r="B400" s="80"/>
      <c r="C400" s="80"/>
      <c r="D400" s="80"/>
      <c r="E400" s="80"/>
      <c r="F400" s="80"/>
      <c r="G400" s="80"/>
      <c r="H400" s="80"/>
    </row>
    <row r="401" spans="2:8">
      <c r="B401" s="80"/>
      <c r="C401" s="80"/>
      <c r="D401" s="80"/>
      <c r="E401" s="80"/>
      <c r="F401" s="80"/>
      <c r="G401" s="80"/>
      <c r="H401" s="80"/>
    </row>
    <row r="402" spans="2:8">
      <c r="B402" s="80"/>
      <c r="C402" s="80"/>
      <c r="D402" s="80"/>
      <c r="E402" s="80"/>
      <c r="F402" s="80"/>
      <c r="G402" s="80"/>
      <c r="H402" s="80"/>
    </row>
    <row r="403" spans="2:8">
      <c r="B403" s="80"/>
      <c r="C403" s="80"/>
      <c r="D403" s="80"/>
      <c r="E403" s="80"/>
      <c r="F403" s="80"/>
      <c r="G403" s="80"/>
      <c r="H403" s="80"/>
    </row>
    <row r="404" spans="2:8">
      <c r="B404" s="80"/>
      <c r="C404" s="80"/>
      <c r="D404" s="80"/>
      <c r="E404" s="80"/>
      <c r="F404" s="80"/>
      <c r="G404" s="80"/>
      <c r="H404" s="80"/>
    </row>
    <row r="405" spans="2:8">
      <c r="B405" s="80"/>
      <c r="C405" s="80"/>
      <c r="D405" s="80"/>
      <c r="E405" s="80"/>
      <c r="F405" s="80"/>
      <c r="G405" s="80"/>
      <c r="H405" s="80"/>
    </row>
  </sheetData>
  <customSheetViews>
    <customSheetView guid="{FB69FFF1-34BD-45AF-976A-153282F1EF02}" fitToPage="1" state="hidden">
      <selection sqref="A1:IV65536"/>
      <pageMargins left="0.7" right="0.7" top="0.75" bottom="0.75" header="0.3" footer="0.3"/>
      <pageSetup scale="56" orientation="portrait" r:id="rId1"/>
    </customSheetView>
  </customSheetViews>
  <mergeCells count="55">
    <mergeCell ref="H1:I1"/>
    <mergeCell ref="A2:B2"/>
    <mergeCell ref="D2:E2"/>
    <mergeCell ref="A3:B3"/>
    <mergeCell ref="B17:D17"/>
    <mergeCell ref="A4:B4"/>
    <mergeCell ref="B8:D8"/>
    <mergeCell ref="B10:E10"/>
    <mergeCell ref="B13:D13"/>
    <mergeCell ref="B14:D14"/>
    <mergeCell ref="F32:G32"/>
    <mergeCell ref="B32:C32"/>
    <mergeCell ref="B25:D25"/>
    <mergeCell ref="B28:E28"/>
    <mergeCell ref="B12:D12"/>
    <mergeCell ref="B22:D22"/>
    <mergeCell ref="B18:D18"/>
    <mergeCell ref="B19:D19"/>
    <mergeCell ref="B20:D20"/>
    <mergeCell ref="B16:D16"/>
    <mergeCell ref="B15:D15"/>
    <mergeCell ref="F28:I28"/>
    <mergeCell ref="F31:G31"/>
    <mergeCell ref="B23:D23"/>
    <mergeCell ref="B21:D21"/>
    <mergeCell ref="B31:C31"/>
    <mergeCell ref="B36:C36"/>
    <mergeCell ref="B37:C37"/>
    <mergeCell ref="F37:G37"/>
    <mergeCell ref="B35:C35"/>
    <mergeCell ref="F34:G34"/>
    <mergeCell ref="B34:C34"/>
    <mergeCell ref="F35:G35"/>
    <mergeCell ref="A81:I89"/>
    <mergeCell ref="B55:D55"/>
    <mergeCell ref="B66:C66"/>
    <mergeCell ref="B67:C67"/>
    <mergeCell ref="B71:C71"/>
    <mergeCell ref="B72:C72"/>
    <mergeCell ref="B38:C38"/>
    <mergeCell ref="F38:G38"/>
    <mergeCell ref="F39:G39"/>
    <mergeCell ref="B40:C40"/>
    <mergeCell ref="F40:G40"/>
    <mergeCell ref="B48:D48"/>
    <mergeCell ref="B39:C39"/>
    <mergeCell ref="B49:D49"/>
    <mergeCell ref="G54:I54"/>
    <mergeCell ref="B50:D50"/>
    <mergeCell ref="B51:D51"/>
    <mergeCell ref="B52:D52"/>
    <mergeCell ref="C53:D53"/>
    <mergeCell ref="B54:D54"/>
    <mergeCell ref="B42:C42"/>
    <mergeCell ref="F42:G42"/>
  </mergeCells>
  <phoneticPr fontId="15" type="noConversion"/>
  <pageMargins left="0.7" right="0.7" top="0.75" bottom="0.75" header="0.3" footer="0.3"/>
  <pageSetup scale="56"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F14"/>
  <sheetViews>
    <sheetView workbookViewId="0">
      <selection activeCell="A11" sqref="A11"/>
    </sheetView>
  </sheetViews>
  <sheetFormatPr defaultRowHeight="12.75"/>
  <cols>
    <col min="1" max="1" width="13.5703125" customWidth="1"/>
  </cols>
  <sheetData>
    <row r="2" spans="1:6">
      <c r="A2" t="s">
        <v>32</v>
      </c>
      <c r="B2" s="147">
        <v>0.3</v>
      </c>
      <c r="E2" s="83" t="s">
        <v>445</v>
      </c>
      <c r="F2" s="83" t="s">
        <v>478</v>
      </c>
    </row>
    <row r="3" spans="1:6">
      <c r="A3" t="s">
        <v>4</v>
      </c>
      <c r="D3" s="83" t="s">
        <v>41</v>
      </c>
      <c r="E3" s="83" t="s">
        <v>490</v>
      </c>
      <c r="F3" s="83" t="s">
        <v>479</v>
      </c>
    </row>
    <row r="4" spans="1:6">
      <c r="A4" t="s">
        <v>60</v>
      </c>
      <c r="D4" s="83" t="s">
        <v>42</v>
      </c>
      <c r="E4" s="83" t="s">
        <v>491</v>
      </c>
      <c r="F4" s="83" t="s">
        <v>480</v>
      </c>
    </row>
    <row r="5" spans="1:6">
      <c r="E5" s="83" t="s">
        <v>492</v>
      </c>
      <c r="F5" s="83" t="s">
        <v>481</v>
      </c>
    </row>
    <row r="6" spans="1:6">
      <c r="E6" s="83" t="s">
        <v>493</v>
      </c>
      <c r="F6" s="83" t="s">
        <v>482</v>
      </c>
    </row>
    <row r="7" spans="1:6">
      <c r="E7" s="83" t="s">
        <v>494</v>
      </c>
      <c r="F7" s="83" t="s">
        <v>483</v>
      </c>
    </row>
    <row r="8" spans="1:6">
      <c r="A8" s="147">
        <v>0.3</v>
      </c>
      <c r="F8" s="83" t="s">
        <v>484</v>
      </c>
    </row>
    <row r="9" spans="1:6">
      <c r="A9" s="147">
        <v>0.4</v>
      </c>
      <c r="F9" s="83" t="s">
        <v>485</v>
      </c>
    </row>
    <row r="10" spans="1:6">
      <c r="A10" s="147">
        <v>0.5</v>
      </c>
      <c r="F10" s="83" t="s">
        <v>486</v>
      </c>
    </row>
    <row r="11" spans="1:6">
      <c r="F11" s="83" t="s">
        <v>487</v>
      </c>
    </row>
    <row r="12" spans="1:6">
      <c r="F12" s="83" t="s">
        <v>488</v>
      </c>
    </row>
    <row r="13" spans="1:6">
      <c r="F13" s="83" t="s">
        <v>476</v>
      </c>
    </row>
    <row r="14" spans="1:6">
      <c r="F14" s="83"/>
    </row>
  </sheetData>
  <customSheetViews>
    <customSheetView guid="{FB69FFF1-34BD-45AF-976A-153282F1EF02}" state="hidden">
      <selection activeCell="G22" sqref="G2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249977111117893"/>
    <pageSetUpPr fitToPage="1"/>
  </sheetPr>
  <dimension ref="A1:Y241"/>
  <sheetViews>
    <sheetView showGridLines="0" tabSelected="1" zoomScaleNormal="100" zoomScaleSheetLayoutView="100" zoomScalePageLayoutView="85" workbookViewId="0"/>
  </sheetViews>
  <sheetFormatPr defaultColWidth="9.140625" defaultRowHeight="15"/>
  <cols>
    <col min="1" max="1" width="5" style="110" customWidth="1"/>
    <col min="2" max="4" width="18.7109375" customWidth="1"/>
    <col min="5" max="5" width="0.5703125" customWidth="1"/>
    <col min="6" max="6" width="19.42578125" style="3" customWidth="1"/>
    <col min="7" max="7" width="0.7109375" customWidth="1"/>
    <col min="8" max="8" width="15.5703125" style="3" customWidth="1"/>
    <col min="9" max="9" width="0.7109375" customWidth="1"/>
    <col min="10" max="10" width="15.5703125" style="3" customWidth="1"/>
    <col min="11" max="11" width="0.7109375" customWidth="1"/>
    <col min="12" max="12" width="17" style="3" customWidth="1"/>
    <col min="13" max="13" width="0.7109375" customWidth="1"/>
    <col min="14" max="14" width="16.42578125" style="3" customWidth="1"/>
    <col min="15" max="15" width="0.7109375" customWidth="1"/>
    <col min="16" max="16" width="15.5703125" style="3" customWidth="1"/>
    <col min="17" max="17" width="13.42578125" bestFit="1" customWidth="1"/>
    <col min="25" max="25" width="10.5703125" bestFit="1" customWidth="1"/>
  </cols>
  <sheetData>
    <row r="1" spans="1:16" ht="2.25" customHeight="1">
      <c r="A1" s="844"/>
      <c r="B1" s="749"/>
      <c r="C1" s="749"/>
      <c r="D1" s="749"/>
      <c r="E1" s="749"/>
      <c r="F1" s="845"/>
      <c r="G1" s="749"/>
      <c r="H1" s="845"/>
      <c r="I1" s="749"/>
      <c r="J1" s="845"/>
      <c r="K1" s="749"/>
      <c r="L1" s="845"/>
      <c r="M1" s="749"/>
      <c r="N1" s="845"/>
      <c r="O1" s="749"/>
      <c r="P1" s="846"/>
    </row>
    <row r="2" spans="1:16" ht="18">
      <c r="A2" s="1024" t="s">
        <v>257</v>
      </c>
      <c r="B2" s="1025"/>
      <c r="C2" s="1025"/>
      <c r="D2" s="1025"/>
      <c r="E2" s="1025"/>
      <c r="F2" s="1025"/>
      <c r="G2" s="1025"/>
      <c r="H2" s="1025"/>
      <c r="I2" s="749"/>
      <c r="J2" s="845"/>
      <c r="K2" s="749"/>
      <c r="L2" s="845"/>
      <c r="M2" s="749"/>
      <c r="N2" s="845"/>
      <c r="O2" s="749"/>
      <c r="P2" s="846"/>
    </row>
    <row r="3" spans="1:16" ht="2.25" customHeight="1">
      <c r="A3" s="848"/>
      <c r="P3" s="847"/>
    </row>
    <row r="4" spans="1:16" ht="15.75">
      <c r="A4" s="848"/>
      <c r="B4" s="837" t="s">
        <v>37</v>
      </c>
      <c r="C4" s="1027"/>
      <c r="D4" s="1027"/>
      <c r="E4" s="1027"/>
      <c r="F4" s="1027"/>
      <c r="G4" s="1027"/>
      <c r="H4" s="1027"/>
      <c r="I4" s="90"/>
      <c r="J4" s="838"/>
      <c r="K4" s="90"/>
      <c r="L4" s="839" t="s">
        <v>561</v>
      </c>
      <c r="M4" s="90"/>
      <c r="N4" s="1044"/>
      <c r="O4" s="1044"/>
      <c r="P4" s="1045"/>
    </row>
    <row r="5" spans="1:16" ht="3.75" customHeight="1">
      <c r="A5" s="848"/>
      <c r="B5" s="837"/>
      <c r="C5" s="90"/>
      <c r="D5" s="182"/>
      <c r="E5" s="182"/>
      <c r="F5" s="182"/>
      <c r="G5" s="182"/>
      <c r="H5" s="182"/>
      <c r="I5" s="90"/>
      <c r="J5" s="838"/>
      <c r="K5" s="90"/>
      <c r="L5" s="839"/>
      <c r="M5" s="90"/>
      <c r="N5" s="182"/>
      <c r="O5" s="182"/>
      <c r="P5" s="849"/>
    </row>
    <row r="6" spans="1:16" ht="15.75">
      <c r="A6" s="848"/>
      <c r="B6" s="837" t="s">
        <v>244</v>
      </c>
      <c r="C6" s="1027"/>
      <c r="D6" s="1027"/>
      <c r="E6" s="1027"/>
      <c r="F6" s="1027"/>
      <c r="G6" s="1027"/>
      <c r="H6" s="1027"/>
      <c r="I6" s="90"/>
      <c r="J6" s="838"/>
      <c r="K6" s="90"/>
      <c r="L6" s="837" t="s">
        <v>444</v>
      </c>
      <c r="M6" s="90"/>
      <c r="N6" s="1027"/>
      <c r="O6" s="1027"/>
      <c r="P6" s="1050"/>
    </row>
    <row r="7" spans="1:16" ht="3.75" customHeight="1">
      <c r="A7" s="848"/>
      <c r="B7" s="837"/>
      <c r="C7" s="150"/>
      <c r="D7" s="150"/>
      <c r="E7" s="150"/>
      <c r="F7" s="150"/>
      <c r="G7" s="150"/>
      <c r="H7" s="150"/>
      <c r="L7" s="664"/>
      <c r="P7" s="847"/>
    </row>
    <row r="8" spans="1:16" ht="15.75">
      <c r="A8" s="848"/>
      <c r="B8" s="837" t="s">
        <v>245</v>
      </c>
      <c r="C8" s="1027"/>
      <c r="D8" s="1027"/>
      <c r="E8" s="1027"/>
      <c r="F8" s="1027"/>
      <c r="G8" s="1027"/>
      <c r="H8" s="1027"/>
      <c r="L8" s="839" t="s">
        <v>596</v>
      </c>
      <c r="N8" s="1044"/>
      <c r="O8" s="1044"/>
      <c r="P8" s="1045"/>
    </row>
    <row r="9" spans="1:16" ht="3.75" customHeight="1">
      <c r="A9" s="848"/>
      <c r="B9" s="837"/>
      <c r="C9" s="150"/>
      <c r="D9" s="150"/>
      <c r="E9" s="150"/>
      <c r="F9" s="150"/>
      <c r="G9" s="150"/>
      <c r="H9" s="150"/>
      <c r="L9" s="664"/>
      <c r="P9" s="847"/>
    </row>
    <row r="10" spans="1:16" ht="15.75">
      <c r="A10" s="848"/>
      <c r="B10" s="837" t="s">
        <v>246</v>
      </c>
      <c r="C10" s="1027"/>
      <c r="D10" s="1027"/>
      <c r="E10" s="1027"/>
      <c r="F10" s="1027"/>
      <c r="G10" s="1027"/>
      <c r="H10" s="1027"/>
      <c r="J10" s="664"/>
      <c r="L10" s="839" t="s">
        <v>592</v>
      </c>
      <c r="N10" s="1027"/>
      <c r="O10" s="1027"/>
      <c r="P10" s="1050"/>
    </row>
    <row r="11" spans="1:16">
      <c r="A11" s="848"/>
      <c r="B11" s="85"/>
      <c r="C11" s="139"/>
      <c r="D11" s="140"/>
      <c r="E11" s="140"/>
      <c r="F11" s="140"/>
      <c r="G11" s="140"/>
      <c r="H11" s="140"/>
      <c r="L11" s="664"/>
      <c r="P11" s="847"/>
    </row>
    <row r="12" spans="1:16" s="94" customFormat="1" ht="18">
      <c r="A12" s="848" t="s">
        <v>574</v>
      </c>
      <c r="B12" s="351"/>
      <c r="C12" s="194" t="s">
        <v>503</v>
      </c>
      <c r="D12" s="1039"/>
      <c r="E12" s="1039"/>
      <c r="F12" s="1039"/>
      <c r="H12" s="1014" t="s">
        <v>526</v>
      </c>
      <c r="I12" s="1014"/>
      <c r="J12" s="1014"/>
      <c r="K12" s="1014"/>
      <c r="L12" s="1014"/>
      <c r="N12" s="1039"/>
      <c r="O12" s="1039"/>
      <c r="P12" s="1040"/>
    </row>
    <row r="13" spans="1:16" s="94" customFormat="1" ht="15" customHeight="1">
      <c r="A13" s="848"/>
      <c r="D13" s="194"/>
      <c r="F13" s="1014"/>
      <c r="G13" s="1014"/>
      <c r="H13" s="1014"/>
      <c r="I13" s="1014"/>
      <c r="J13" s="1014"/>
      <c r="K13" s="194"/>
      <c r="L13" s="194"/>
      <c r="N13" s="557"/>
      <c r="P13" s="850"/>
    </row>
    <row r="14" spans="1:16" s="94" customFormat="1" ht="15.75" customHeight="1">
      <c r="A14" s="848" t="s">
        <v>568</v>
      </c>
      <c r="C14" s="296" t="s">
        <v>585</v>
      </c>
      <c r="D14" s="832"/>
      <c r="E14" s="644" t="s">
        <v>189</v>
      </c>
      <c r="F14" s="644"/>
      <c r="H14" s="832"/>
      <c r="J14" s="692" t="s">
        <v>499</v>
      </c>
      <c r="L14" s="692"/>
      <c r="N14" s="692"/>
      <c r="P14" s="850"/>
    </row>
    <row r="15" spans="1:16" s="698" customFormat="1" ht="5.0999999999999996" customHeight="1">
      <c r="A15" s="851"/>
      <c r="H15" s="840"/>
      <c r="J15"/>
      <c r="L15" s="699"/>
      <c r="N15"/>
      <c r="P15" s="852"/>
    </row>
    <row r="16" spans="1:16" s="94" customFormat="1" ht="15.75" customHeight="1">
      <c r="A16" s="848"/>
      <c r="B16" s="823"/>
      <c r="C16" s="828"/>
      <c r="D16" s="832"/>
      <c r="E16" s="644" t="s">
        <v>500</v>
      </c>
      <c r="F16" s="644"/>
      <c r="H16" s="832"/>
      <c r="J16" s="692" t="s">
        <v>501</v>
      </c>
      <c r="L16" s="692"/>
      <c r="N16" s="692"/>
      <c r="P16" s="850"/>
    </row>
    <row r="17" spans="1:16" s="698" customFormat="1" ht="5.0999999999999996" customHeight="1">
      <c r="A17" s="851"/>
      <c r="H17" s="840"/>
      <c r="J17"/>
      <c r="L17" s="699"/>
      <c r="N17"/>
      <c r="P17" s="852"/>
    </row>
    <row r="18" spans="1:16" s="94" customFormat="1" ht="15.75" customHeight="1">
      <c r="A18" s="853"/>
      <c r="D18" s="832"/>
      <c r="E18" s="644" t="s">
        <v>61</v>
      </c>
      <c r="F18" s="644"/>
      <c r="H18" s="832"/>
      <c r="J18" s="644" t="s">
        <v>502</v>
      </c>
      <c r="L18" s="692"/>
      <c r="N18" s="644"/>
      <c r="P18" s="850"/>
    </row>
    <row r="19" spans="1:16" s="698" customFormat="1" ht="5.0999999999999996" customHeight="1">
      <c r="A19" s="851"/>
      <c r="H19" s="840"/>
      <c r="J19"/>
      <c r="L19" s="699"/>
      <c r="N19"/>
      <c r="P19" s="852"/>
    </row>
    <row r="20" spans="1:16" s="94" customFormat="1" ht="15.75" customHeight="1">
      <c r="A20" s="853"/>
      <c r="D20" s="832"/>
      <c r="E20" s="644" t="s">
        <v>512</v>
      </c>
      <c r="H20" s="832"/>
      <c r="J20" s="644" t="s">
        <v>514</v>
      </c>
      <c r="L20" s="692"/>
      <c r="N20" s="829"/>
      <c r="P20" s="854" t="s">
        <v>513</v>
      </c>
    </row>
    <row r="21" spans="1:16" s="698" customFormat="1" ht="5.0999999999999996" customHeight="1">
      <c r="A21" s="851"/>
      <c r="H21" s="840"/>
      <c r="J21"/>
      <c r="L21" s="699"/>
      <c r="N21"/>
      <c r="P21" s="852"/>
    </row>
    <row r="22" spans="1:16" s="94" customFormat="1" ht="15.75" customHeight="1">
      <c r="A22" s="853"/>
      <c r="D22" s="832"/>
      <c r="E22" s="644" t="s">
        <v>515</v>
      </c>
      <c r="F22" s="644"/>
      <c r="H22"/>
      <c r="L22" s="644"/>
      <c r="P22" s="854"/>
    </row>
    <row r="23" spans="1:16" s="698" customFormat="1" ht="5.0999999999999996" customHeight="1">
      <c r="A23" s="851"/>
      <c r="H23" s="840"/>
      <c r="J23"/>
      <c r="L23" s="699"/>
      <c r="N23"/>
      <c r="P23" s="852"/>
    </row>
    <row r="24" spans="1:16" s="94" customFormat="1" ht="36.75" customHeight="1">
      <c r="A24" s="855"/>
      <c r="B24" s="102"/>
      <c r="C24" s="102"/>
      <c r="D24" s="1038"/>
      <c r="E24" s="1038"/>
      <c r="F24" s="1038"/>
      <c r="G24" s="1038"/>
      <c r="H24" s="1038"/>
      <c r="I24" s="1038"/>
      <c r="J24" s="1038"/>
      <c r="K24" s="856"/>
      <c r="L24" s="1036" t="s">
        <v>587</v>
      </c>
      <c r="M24" s="1036"/>
      <c r="N24" s="1036"/>
      <c r="O24" s="1036"/>
      <c r="P24" s="1037"/>
    </row>
    <row r="25" spans="1:16" s="698" customFormat="1" ht="5.0999999999999996" customHeight="1">
      <c r="A25" s="868"/>
      <c r="B25" s="869"/>
      <c r="C25" s="869"/>
      <c r="D25" s="869"/>
      <c r="E25" s="869"/>
      <c r="F25" s="869"/>
      <c r="G25" s="869"/>
      <c r="H25" s="870"/>
      <c r="I25" s="869"/>
      <c r="J25" s="749"/>
      <c r="K25" s="869"/>
      <c r="L25" s="871"/>
      <c r="M25" s="869"/>
      <c r="N25" s="749"/>
      <c r="O25" s="869"/>
      <c r="P25" s="872"/>
    </row>
    <row r="26" spans="1:16" s="94" customFormat="1" ht="18" customHeight="1">
      <c r="A26" s="848" t="s">
        <v>569</v>
      </c>
      <c r="B26" s="345" t="s">
        <v>582</v>
      </c>
      <c r="C26" s="345"/>
      <c r="D26"/>
      <c r="F26" s="557"/>
      <c r="H26" s="822"/>
      <c r="J26" s="101"/>
      <c r="M26" s="155"/>
      <c r="P26" s="850"/>
    </row>
    <row r="27" spans="1:16" s="94" customFormat="1" ht="15.75" customHeight="1">
      <c r="A27" s="848"/>
      <c r="B27" s="824"/>
      <c r="C27" s="824"/>
      <c r="D27" s="830" t="s">
        <v>367</v>
      </c>
      <c r="E27" s="824"/>
      <c r="F27" s="824"/>
      <c r="H27" s="101"/>
      <c r="J27"/>
      <c r="K27" s="194"/>
      <c r="L27" s="831" t="s">
        <v>271</v>
      </c>
      <c r="M27" s="194"/>
      <c r="N27" s="194"/>
      <c r="O27" s="194"/>
      <c r="P27" s="857"/>
    </row>
    <row r="28" spans="1:16" s="94" customFormat="1" ht="3.75" customHeight="1">
      <c r="A28" s="848"/>
      <c r="B28" s="820"/>
      <c r="C28" s="820"/>
      <c r="D28" s="820"/>
      <c r="E28" s="820"/>
      <c r="F28" s="820"/>
      <c r="H28" s="345"/>
      <c r="J28"/>
      <c r="L28" s="101"/>
      <c r="O28" s="155"/>
      <c r="P28" s="858"/>
    </row>
    <row r="29" spans="1:16" s="94" customFormat="1" ht="15" customHeight="1">
      <c r="A29" s="848"/>
      <c r="B29" s="825" t="s">
        <v>504</v>
      </c>
      <c r="C29" s="820"/>
      <c r="D29" s="836"/>
      <c r="E29" s="820"/>
      <c r="F29" s="739" t="s">
        <v>173</v>
      </c>
      <c r="G29" s="100"/>
      <c r="H29" s="694"/>
      <c r="J29"/>
      <c r="K29" s="194"/>
      <c r="L29" s="836"/>
      <c r="M29" s="194"/>
      <c r="N29" s="739" t="s">
        <v>173</v>
      </c>
      <c r="O29" s="194"/>
      <c r="P29" s="859"/>
    </row>
    <row r="30" spans="1:16" s="94" customFormat="1" ht="3.75" customHeight="1">
      <c r="A30" s="848"/>
      <c r="B30" s="826"/>
      <c r="C30" s="820"/>
      <c r="D30" s="820"/>
      <c r="E30" s="820"/>
      <c r="F30" s="739" t="s">
        <v>173</v>
      </c>
      <c r="H30" s="345"/>
      <c r="J30"/>
      <c r="L30" s="345"/>
      <c r="N30" s="739" t="s">
        <v>173</v>
      </c>
      <c r="O30" s="155"/>
      <c r="P30" s="860"/>
    </row>
    <row r="31" spans="1:16" s="94" customFormat="1" ht="15.75" customHeight="1">
      <c r="A31" s="848"/>
      <c r="B31" s="825" t="s">
        <v>562</v>
      </c>
      <c r="D31" s="836"/>
      <c r="F31" s="739" t="s">
        <v>173</v>
      </c>
      <c r="H31" s="694"/>
      <c r="J31"/>
      <c r="K31" s="557"/>
      <c r="L31" s="836"/>
      <c r="M31" s="557"/>
      <c r="N31" s="739" t="s">
        <v>173</v>
      </c>
      <c r="O31" s="557"/>
      <c r="P31" s="859"/>
    </row>
    <row r="32" spans="1:16" s="94" customFormat="1" ht="3.75" customHeight="1">
      <c r="A32" s="848"/>
      <c r="B32" s="827"/>
      <c r="D32" s="557"/>
      <c r="F32" s="739"/>
      <c r="H32" s="183"/>
      <c r="J32"/>
      <c r="L32" s="636"/>
      <c r="N32" s="739"/>
      <c r="O32" s="691"/>
      <c r="P32" s="861"/>
    </row>
    <row r="33" spans="1:16" s="94" customFormat="1" ht="15" customHeight="1">
      <c r="A33" s="848"/>
      <c r="B33" s="825" t="s">
        <v>562</v>
      </c>
      <c r="D33" s="836"/>
      <c r="F33" s="739" t="s">
        <v>173</v>
      </c>
      <c r="H33" s="694"/>
      <c r="J33"/>
      <c r="K33" s="557"/>
      <c r="L33" s="836"/>
      <c r="M33" s="557"/>
      <c r="N33" s="739" t="s">
        <v>173</v>
      </c>
      <c r="O33" s="557"/>
      <c r="P33" s="859"/>
    </row>
    <row r="34" spans="1:16" s="94" customFormat="1" ht="3.75" customHeight="1">
      <c r="A34" s="848"/>
      <c r="B34" s="826"/>
      <c r="C34" s="820"/>
      <c r="D34" s="820"/>
      <c r="E34" s="820"/>
      <c r="F34" s="739" t="s">
        <v>173</v>
      </c>
      <c r="H34" s="345"/>
      <c r="J34"/>
      <c r="L34" s="345"/>
      <c r="N34" s="739" t="s">
        <v>173</v>
      </c>
      <c r="O34" s="155"/>
      <c r="P34" s="860"/>
    </row>
    <row r="35" spans="1:16" s="94" customFormat="1" ht="15.75" customHeight="1">
      <c r="A35" s="848"/>
      <c r="B35" s="825" t="s">
        <v>505</v>
      </c>
      <c r="D35" s="836"/>
      <c r="F35" s="739" t="s">
        <v>173</v>
      </c>
      <c r="H35" s="694"/>
      <c r="J35"/>
      <c r="K35" s="557"/>
      <c r="L35" s="836"/>
      <c r="M35" s="557"/>
      <c r="N35" s="739" t="s">
        <v>173</v>
      </c>
      <c r="O35" s="557"/>
      <c r="P35" s="859"/>
    </row>
    <row r="36" spans="1:16" s="94" customFormat="1" ht="3.75" customHeight="1">
      <c r="A36" s="848"/>
      <c r="B36" s="827"/>
      <c r="D36" s="557"/>
      <c r="F36" s="739"/>
      <c r="H36" s="183"/>
      <c r="J36"/>
      <c r="L36" s="636"/>
      <c r="N36" s="739"/>
      <c r="O36" s="691"/>
      <c r="P36" s="861"/>
    </row>
    <row r="37" spans="1:16" s="94" customFormat="1" ht="15" customHeight="1">
      <c r="A37" s="848"/>
      <c r="B37" s="825" t="s">
        <v>505</v>
      </c>
      <c r="D37" s="836"/>
      <c r="F37" s="739" t="s">
        <v>173</v>
      </c>
      <c r="H37" s="694"/>
      <c r="J37"/>
      <c r="K37" s="557"/>
      <c r="L37" s="836"/>
      <c r="M37" s="557"/>
      <c r="N37" s="739" t="s">
        <v>173</v>
      </c>
      <c r="O37" s="557"/>
      <c r="P37" s="859"/>
    </row>
    <row r="38" spans="1:16" s="94" customFormat="1" ht="4.5" customHeight="1">
      <c r="A38" s="848"/>
      <c r="B38" s="110"/>
      <c r="D38" s="557"/>
      <c r="F38" s="557"/>
      <c r="H38" s="875"/>
      <c r="J38" s="686"/>
      <c r="L38" s="101"/>
      <c r="M38" s="155"/>
      <c r="P38" s="880"/>
    </row>
    <row r="39" spans="1:16" s="94" customFormat="1" ht="15" customHeight="1">
      <c r="A39" s="848"/>
      <c r="B39" s="825" t="s">
        <v>588</v>
      </c>
      <c r="D39" s="836">
        <f>D29+D31+D33+D35+D37</f>
        <v>0</v>
      </c>
      <c r="F39"/>
      <c r="G39"/>
      <c r="H39"/>
      <c r="J39"/>
      <c r="K39" s="557"/>
      <c r="L39" s="836">
        <f>L29+L31+L33+L35+L37</f>
        <v>0</v>
      </c>
      <c r="M39" s="557"/>
      <c r="N39"/>
      <c r="O39"/>
      <c r="P39"/>
    </row>
    <row r="40" spans="1:16" s="94" customFormat="1" ht="4.5" customHeight="1">
      <c r="A40" s="862"/>
      <c r="B40" s="863"/>
      <c r="C40" s="102"/>
      <c r="D40" s="864"/>
      <c r="E40" s="102"/>
      <c r="F40" s="864"/>
      <c r="G40" s="102"/>
      <c r="H40" s="864"/>
      <c r="I40" s="102"/>
      <c r="J40" s="865"/>
      <c r="K40" s="102"/>
      <c r="L40" s="96"/>
      <c r="M40" s="866"/>
      <c r="N40" s="102"/>
      <c r="O40" s="102"/>
      <c r="P40" s="867"/>
    </row>
    <row r="41" spans="1:16" s="94" customFormat="1" ht="4.5" customHeight="1">
      <c r="A41" s="844"/>
      <c r="B41" s="873"/>
      <c r="C41" s="874"/>
      <c r="D41" s="874"/>
      <c r="E41" s="873"/>
      <c r="F41" s="875"/>
      <c r="G41" s="873"/>
      <c r="H41" s="875"/>
      <c r="I41" s="873"/>
      <c r="J41" s="876"/>
      <c r="K41" s="873"/>
      <c r="L41" s="877"/>
      <c r="M41" s="878"/>
      <c r="N41" s="873"/>
      <c r="O41" s="873"/>
      <c r="P41" s="879"/>
    </row>
    <row r="42" spans="1:16" s="94" customFormat="1" ht="18" customHeight="1">
      <c r="A42" s="848" t="s">
        <v>570</v>
      </c>
      <c r="B42" s="345" t="s">
        <v>581</v>
      </c>
      <c r="C42" s="345"/>
      <c r="D42" s="345"/>
      <c r="E42" s="345"/>
      <c r="F42" s="345"/>
      <c r="H42" s="822"/>
      <c r="J42" s="101"/>
      <c r="M42" s="155"/>
      <c r="P42" s="850"/>
    </row>
    <row r="43" spans="1:16" s="94" customFormat="1" ht="4.5" customHeight="1">
      <c r="A43" s="848"/>
      <c r="B43" s="110"/>
      <c r="D43" s="557"/>
      <c r="F43" s="557"/>
      <c r="H43" s="557"/>
      <c r="J43" s="686"/>
      <c r="L43" s="101"/>
      <c r="M43" s="155"/>
      <c r="P43" s="880"/>
    </row>
    <row r="44" spans="1:16" s="94" customFormat="1" ht="15" customHeight="1">
      <c r="A44" s="848"/>
      <c r="B44" s="824"/>
      <c r="C44" s="895" t="s">
        <v>367</v>
      </c>
      <c r="D44" s="836"/>
      <c r="E44" s="824"/>
      <c r="F44" s="824"/>
      <c r="H44" s="156" t="s">
        <v>271</v>
      </c>
      <c r="J44" s="836"/>
      <c r="L44" s="101"/>
      <c r="M44" s="155"/>
      <c r="N44" s="557" t="s">
        <v>173</v>
      </c>
      <c r="O44" s="557"/>
      <c r="P44" s="859"/>
    </row>
    <row r="45" spans="1:16" s="94" customFormat="1" ht="4.5" customHeight="1">
      <c r="A45" s="848"/>
      <c r="B45" s="110"/>
      <c r="D45" s="557"/>
      <c r="F45" s="557"/>
      <c r="H45" s="557"/>
      <c r="J45" s="686"/>
      <c r="L45" s="101"/>
      <c r="M45" s="155"/>
      <c r="P45" s="880"/>
    </row>
    <row r="46" spans="1:16" s="94" customFormat="1" ht="3.75" customHeight="1">
      <c r="A46" s="848"/>
      <c r="F46" s="557"/>
      <c r="H46" s="557"/>
      <c r="L46" s="101"/>
      <c r="M46" s="155"/>
      <c r="P46" s="850"/>
    </row>
    <row r="47" spans="1:16" s="94" customFormat="1" ht="15" customHeight="1">
      <c r="A47" s="848" t="s">
        <v>580</v>
      </c>
      <c r="B47" s="345" t="s">
        <v>567</v>
      </c>
      <c r="C47" s="110"/>
      <c r="D47" s="110"/>
      <c r="F47" s="557"/>
      <c r="H47" s="557"/>
      <c r="L47" s="101"/>
      <c r="M47" s="155"/>
      <c r="P47" s="850"/>
    </row>
    <row r="48" spans="1:16" s="94" customFormat="1" ht="3.75" customHeight="1">
      <c r="A48" s="848"/>
      <c r="F48" s="557"/>
      <c r="H48" s="557"/>
      <c r="L48" s="101"/>
      <c r="M48" s="155"/>
      <c r="P48" s="850"/>
    </row>
    <row r="49" spans="1:16" s="94" customFormat="1" ht="3.75" customHeight="1">
      <c r="A49" s="848"/>
      <c r="F49" s="557"/>
      <c r="H49" s="557"/>
      <c r="J49" s="183"/>
      <c r="L49" s="101"/>
      <c r="M49" s="155"/>
      <c r="P49" s="850"/>
    </row>
    <row r="50" spans="1:16" s="94" customFormat="1" ht="15" customHeight="1">
      <c r="A50" s="848"/>
      <c r="F50" s="557"/>
      <c r="H50" s="557" t="s">
        <v>563</v>
      </c>
      <c r="J50" s="688"/>
      <c r="L50" s="687" t="s">
        <v>477</v>
      </c>
      <c r="M50" s="155"/>
      <c r="P50" s="850"/>
    </row>
    <row r="51" spans="1:16" s="94" customFormat="1" ht="3.75" customHeight="1">
      <c r="A51" s="848"/>
      <c r="F51" s="557"/>
      <c r="H51" s="557"/>
      <c r="J51" s="183"/>
      <c r="L51" s="101"/>
      <c r="M51" s="155"/>
      <c r="P51" s="850"/>
    </row>
    <row r="52" spans="1:16" s="94" customFormat="1" ht="15.75" customHeight="1">
      <c r="A52" s="848"/>
      <c r="C52" s="557"/>
      <c r="D52" s="820"/>
      <c r="E52" s="557"/>
      <c r="G52" s="557"/>
      <c r="H52" s="557" t="s">
        <v>489</v>
      </c>
      <c r="J52" s="694"/>
      <c r="L52"/>
      <c r="P52" s="850"/>
    </row>
    <row r="53" spans="1:16" s="94" customFormat="1" ht="3.75" customHeight="1">
      <c r="A53" s="848"/>
      <c r="D53" s="556"/>
      <c r="F53" s="557"/>
      <c r="H53" s="557"/>
      <c r="J53" s="558"/>
      <c r="P53" s="850"/>
    </row>
    <row r="54" spans="1:16" s="94" customFormat="1" ht="15.75" customHeight="1">
      <c r="A54" s="848"/>
      <c r="B54" s="1031" t="s">
        <v>583</v>
      </c>
      <c r="C54" s="1031"/>
      <c r="D54" s="1031"/>
      <c r="E54" s="1031"/>
      <c r="F54" s="1031"/>
      <c r="G54" s="1031"/>
      <c r="H54" s="1031"/>
      <c r="I54" s="100"/>
      <c r="J54" s="689"/>
      <c r="P54" s="850"/>
    </row>
    <row r="55" spans="1:16" s="94" customFormat="1" ht="3.75" customHeight="1">
      <c r="A55" s="848"/>
      <c r="D55" s="556"/>
      <c r="F55" s="557"/>
      <c r="G55" s="100"/>
      <c r="H55" s="557"/>
      <c r="I55" s="100"/>
      <c r="J55" s="685"/>
      <c r="P55" s="850"/>
    </row>
    <row r="56" spans="1:16" s="94" customFormat="1" ht="15" customHeight="1">
      <c r="A56" s="848"/>
      <c r="D56" s="556"/>
      <c r="F56" s="557"/>
      <c r="G56" s="100"/>
      <c r="H56" s="557" t="s">
        <v>584</v>
      </c>
      <c r="I56" s="100"/>
      <c r="J56" s="689"/>
      <c r="L56" s="532"/>
      <c r="P56" s="850"/>
    </row>
    <row r="57" spans="1:16" s="94" customFormat="1" ht="3.75" customHeight="1">
      <c r="A57" s="848"/>
      <c r="B57" s="556"/>
      <c r="C57" s="556"/>
      <c r="F57" s="101"/>
      <c r="H57" s="101"/>
      <c r="J57" s="101"/>
      <c r="L57" s="101"/>
      <c r="M57" s="155"/>
      <c r="P57" s="850"/>
    </row>
    <row r="58" spans="1:16" s="94" customFormat="1" ht="3.75" customHeight="1">
      <c r="A58" s="848"/>
      <c r="B58" s="556"/>
      <c r="C58" s="556"/>
      <c r="F58" s="101"/>
      <c r="H58" s="101"/>
      <c r="J58" s="101"/>
      <c r="L58" s="101"/>
      <c r="M58" s="155"/>
      <c r="P58" s="850"/>
    </row>
    <row r="59" spans="1:16" s="94" customFormat="1" ht="15" customHeight="1">
      <c r="A59" s="848" t="s">
        <v>571</v>
      </c>
      <c r="B59" s="100" t="s">
        <v>506</v>
      </c>
      <c r="D59" s="824"/>
      <c r="E59" s="824"/>
      <c r="F59" s="824"/>
      <c r="H59" s="557"/>
      <c r="J59" s="701"/>
      <c r="M59" s="155"/>
      <c r="P59" s="850"/>
    </row>
    <row r="60" spans="1:16" s="94" customFormat="1" ht="3.75" customHeight="1">
      <c r="A60" s="862"/>
      <c r="B60" s="102"/>
      <c r="C60" s="102"/>
      <c r="D60" s="881"/>
      <c r="E60" s="102"/>
      <c r="F60" s="864"/>
      <c r="G60" s="102"/>
      <c r="H60" s="882"/>
      <c r="I60" s="102"/>
      <c r="J60" s="102"/>
      <c r="K60" s="102"/>
      <c r="L60" s="102"/>
      <c r="M60" s="102"/>
      <c r="N60" s="102"/>
      <c r="O60" s="102"/>
      <c r="P60" s="883"/>
    </row>
    <row r="61" spans="1:16" s="94" customFormat="1" ht="3.75" customHeight="1">
      <c r="A61" s="844"/>
      <c r="B61" s="873"/>
      <c r="C61" s="873"/>
      <c r="D61" s="892"/>
      <c r="E61" s="873"/>
      <c r="F61" s="875"/>
      <c r="G61" s="873"/>
      <c r="H61" s="893"/>
      <c r="I61" s="873"/>
      <c r="J61" s="873"/>
      <c r="K61" s="873"/>
      <c r="L61" s="873"/>
      <c r="M61" s="873"/>
      <c r="N61" s="873"/>
      <c r="O61" s="873"/>
      <c r="P61" s="884"/>
    </row>
    <row r="62" spans="1:16" s="94" customFormat="1" ht="15.75" customHeight="1">
      <c r="A62" s="848" t="s">
        <v>572</v>
      </c>
      <c r="B62" s="156" t="s">
        <v>508</v>
      </c>
      <c r="C62" s="110"/>
      <c r="D62" s="110"/>
      <c r="F62" s="101"/>
      <c r="H62" s="101"/>
      <c r="J62" s="101"/>
      <c r="L62" s="101"/>
      <c r="M62" s="155"/>
      <c r="N62" s="101"/>
      <c r="P62" s="850"/>
    </row>
    <row r="63" spans="1:16" ht="15.75" customHeight="1">
      <c r="A63" s="848"/>
      <c r="B63" s="696" t="s">
        <v>256</v>
      </c>
      <c r="C63" s="696"/>
      <c r="D63" s="696"/>
      <c r="E63" s="469"/>
      <c r="F63" s="697"/>
      <c r="G63" s="469"/>
      <c r="H63" s="697"/>
      <c r="M63" s="86"/>
      <c r="N63"/>
      <c r="P63" s="885"/>
    </row>
    <row r="64" spans="1:16" ht="8.25" customHeight="1">
      <c r="A64" s="848"/>
      <c r="C64" s="110"/>
      <c r="M64" s="86"/>
      <c r="N64"/>
      <c r="P64" s="885"/>
    </row>
    <row r="65" spans="1:16" ht="15.75" customHeight="1">
      <c r="A65" s="886"/>
      <c r="B65" s="832"/>
      <c r="C65" s="156" t="s">
        <v>251</v>
      </c>
      <c r="D65" s="94"/>
      <c r="E65" s="94"/>
      <c r="F65" s="101"/>
      <c r="J65" s="664"/>
      <c r="M65" s="86"/>
      <c r="N65"/>
      <c r="P65" s="885"/>
    </row>
    <row r="66" spans="1:16" ht="3.75" customHeight="1">
      <c r="A66" s="848"/>
      <c r="B66" s="663"/>
      <c r="C66" s="94"/>
      <c r="D66" s="94"/>
      <c r="E66" s="94"/>
      <c r="F66" s="101"/>
      <c r="M66" s="86"/>
      <c r="N66"/>
      <c r="P66" s="885"/>
    </row>
    <row r="67" spans="1:16" ht="15.75" customHeight="1">
      <c r="A67" s="886"/>
      <c r="B67" s="832"/>
      <c r="C67" s="100" t="s">
        <v>252</v>
      </c>
      <c r="D67" s="94"/>
      <c r="E67" s="94"/>
      <c r="F67" s="101"/>
      <c r="P67" s="847"/>
    </row>
    <row r="68" spans="1:16" ht="3.75" customHeight="1">
      <c r="A68" s="848"/>
      <c r="B68" s="663"/>
      <c r="C68" s="94"/>
      <c r="D68" s="94"/>
      <c r="E68" s="94"/>
      <c r="F68" s="101"/>
      <c r="P68" s="847"/>
    </row>
    <row r="69" spans="1:16" ht="15.75" customHeight="1">
      <c r="A69" s="848"/>
      <c r="B69" s="832"/>
      <c r="C69" s="100" t="s">
        <v>564</v>
      </c>
      <c r="D69" s="94"/>
      <c r="E69" s="94"/>
      <c r="F69" s="101"/>
      <c r="P69" s="847"/>
    </row>
    <row r="70" spans="1:16" ht="3.75" customHeight="1">
      <c r="A70" s="848"/>
      <c r="C70" s="100"/>
      <c r="D70" s="94"/>
      <c r="E70" s="94"/>
      <c r="F70" s="101"/>
      <c r="P70" s="847"/>
    </row>
    <row r="71" spans="1:16" ht="15.75" customHeight="1">
      <c r="A71" s="848"/>
      <c r="C71" s="832"/>
      <c r="D71" s="100" t="s">
        <v>253</v>
      </c>
      <c r="E71" s="94"/>
      <c r="F71" s="101"/>
      <c r="P71" s="847"/>
    </row>
    <row r="72" spans="1:16" ht="3.6" customHeight="1">
      <c r="A72" s="848"/>
      <c r="D72" s="100"/>
      <c r="E72" s="94"/>
      <c r="F72" s="101"/>
      <c r="P72" s="847"/>
    </row>
    <row r="73" spans="1:16" ht="15.75" customHeight="1">
      <c r="A73" s="848"/>
      <c r="C73" s="832"/>
      <c r="D73" s="100" t="s">
        <v>279</v>
      </c>
      <c r="E73" s="94"/>
      <c r="F73" s="101"/>
      <c r="P73" s="847"/>
    </row>
    <row r="74" spans="1:16" ht="3.75" customHeight="1">
      <c r="A74" s="848"/>
      <c r="C74" s="663"/>
      <c r="D74" s="100"/>
      <c r="E74" s="94"/>
      <c r="F74" s="101"/>
      <c r="P74" s="847"/>
    </row>
    <row r="75" spans="1:16" ht="15.75" customHeight="1">
      <c r="A75" s="848"/>
      <c r="C75" s="832"/>
      <c r="D75" s="100" t="s">
        <v>565</v>
      </c>
      <c r="E75" s="94"/>
      <c r="F75" s="101"/>
      <c r="P75" s="847"/>
    </row>
    <row r="76" spans="1:16" ht="3.75" customHeight="1">
      <c r="A76" s="848"/>
      <c r="C76" s="663"/>
      <c r="D76" s="100"/>
      <c r="E76" s="94"/>
      <c r="F76" s="101"/>
      <c r="P76" s="847"/>
    </row>
    <row r="77" spans="1:16" ht="15.75" customHeight="1">
      <c r="A77" s="848"/>
      <c r="C77" s="832"/>
      <c r="D77" s="100" t="s">
        <v>254</v>
      </c>
      <c r="E77" s="94"/>
      <c r="F77" s="101"/>
      <c r="H77"/>
      <c r="J77" s="832"/>
      <c r="L77" s="692" t="s">
        <v>281</v>
      </c>
      <c r="P77" s="847"/>
    </row>
    <row r="78" spans="1:16" ht="3.6" customHeight="1">
      <c r="A78" s="887"/>
      <c r="F78"/>
      <c r="J78"/>
      <c r="L78" s="644"/>
      <c r="N78"/>
      <c r="P78" s="885"/>
    </row>
    <row r="79" spans="1:16" ht="15.75">
      <c r="A79" s="848"/>
      <c r="C79" s="832"/>
      <c r="D79" s="100" t="s">
        <v>470</v>
      </c>
      <c r="E79" s="94"/>
      <c r="F79" s="101"/>
      <c r="H79"/>
      <c r="J79" s="832"/>
      <c r="L79" s="692" t="s">
        <v>471</v>
      </c>
      <c r="P79" s="847"/>
    </row>
    <row r="80" spans="1:16" ht="3.75" customHeight="1">
      <c r="A80" s="848"/>
      <c r="C80" s="663"/>
      <c r="D80" s="100"/>
      <c r="E80" s="94"/>
      <c r="F80" s="101"/>
      <c r="H80"/>
      <c r="J80" s="472"/>
      <c r="L80" s="692"/>
      <c r="P80" s="847"/>
    </row>
    <row r="81" spans="1:16" ht="15.75">
      <c r="A81" s="848"/>
      <c r="C81" s="832"/>
      <c r="D81" s="100" t="s">
        <v>255</v>
      </c>
      <c r="E81" s="94"/>
      <c r="F81" s="101"/>
      <c r="H81"/>
      <c r="J81" s="832"/>
      <c r="L81" s="692" t="s">
        <v>507</v>
      </c>
      <c r="P81" s="847"/>
    </row>
    <row r="82" spans="1:16" ht="3.75" customHeight="1">
      <c r="A82" s="848"/>
      <c r="C82" s="663"/>
      <c r="D82" s="100"/>
      <c r="E82" s="94"/>
      <c r="F82" s="101"/>
      <c r="H82"/>
      <c r="L82" s="692"/>
      <c r="P82" s="847"/>
    </row>
    <row r="83" spans="1:16" ht="15.75">
      <c r="A83" s="848"/>
      <c r="C83" s="832"/>
      <c r="D83" s="100" t="s">
        <v>474</v>
      </c>
      <c r="E83" s="94"/>
      <c r="F83" s="101"/>
      <c r="H83"/>
      <c r="L83" s="692"/>
      <c r="P83" s="847"/>
    </row>
    <row r="84" spans="1:16" ht="3.75" customHeight="1">
      <c r="A84" s="848"/>
      <c r="C84" s="663"/>
      <c r="D84" s="100"/>
      <c r="E84" s="94"/>
      <c r="F84" s="101"/>
      <c r="H84"/>
      <c r="L84" s="692"/>
      <c r="N84" s="695"/>
      <c r="O84" s="695"/>
      <c r="P84" s="888"/>
    </row>
    <row r="85" spans="1:16" ht="15.75">
      <c r="A85" s="848"/>
      <c r="C85" s="832"/>
      <c r="D85" s="100" t="s">
        <v>566</v>
      </c>
      <c r="E85" s="94"/>
      <c r="F85" s="101"/>
      <c r="H85"/>
      <c r="J85" s="832"/>
      <c r="L85" s="692" t="s">
        <v>472</v>
      </c>
      <c r="P85" s="847"/>
    </row>
    <row r="86" spans="1:16" ht="3.75" customHeight="1">
      <c r="A86" s="848"/>
      <c r="C86" s="663"/>
      <c r="D86" s="100"/>
      <c r="E86" s="94"/>
      <c r="F86" s="101"/>
      <c r="H86"/>
      <c r="L86" s="692"/>
      <c r="P86" s="847"/>
    </row>
    <row r="87" spans="1:16" ht="15.75">
      <c r="A87" s="848"/>
      <c r="C87" s="663"/>
      <c r="D87" s="100"/>
      <c r="E87" s="94"/>
      <c r="F87" s="101"/>
      <c r="H87"/>
      <c r="J87" s="832"/>
      <c r="L87" s="692" t="s">
        <v>473</v>
      </c>
      <c r="P87" s="847"/>
    </row>
    <row r="88" spans="1:16" ht="6" customHeight="1">
      <c r="A88" s="848"/>
      <c r="C88" s="663"/>
      <c r="D88" s="100"/>
      <c r="E88" s="94"/>
      <c r="F88" s="101"/>
      <c r="H88"/>
      <c r="J88" s="664"/>
      <c r="P88" s="847"/>
    </row>
    <row r="89" spans="1:16" ht="15.75">
      <c r="A89" s="848"/>
      <c r="C89" s="832"/>
      <c r="D89" s="100" t="s">
        <v>517</v>
      </c>
      <c r="E89" s="94"/>
      <c r="F89" s="101"/>
      <c r="P89" s="847"/>
    </row>
    <row r="90" spans="1:16" ht="5.0999999999999996" customHeight="1">
      <c r="A90" s="887"/>
      <c r="F90"/>
      <c r="H90"/>
      <c r="J90"/>
      <c r="L90"/>
      <c r="N90"/>
      <c r="P90" s="885"/>
    </row>
    <row r="91" spans="1:16" ht="15.75">
      <c r="A91" s="848" t="s">
        <v>573</v>
      </c>
      <c r="B91" s="156" t="s">
        <v>282</v>
      </c>
      <c r="C91" s="110"/>
      <c r="D91" s="110"/>
      <c r="E91" s="94"/>
      <c r="F91" s="101"/>
      <c r="G91" s="94"/>
      <c r="H91" s="101"/>
      <c r="I91" s="94"/>
      <c r="J91" s="101"/>
      <c r="K91" s="94"/>
      <c r="L91" s="101"/>
      <c r="M91" s="155"/>
      <c r="N91" s="94"/>
      <c r="O91" s="94"/>
      <c r="P91" s="850"/>
    </row>
    <row r="92" spans="1:16">
      <c r="A92" s="848"/>
      <c r="B92" s="696" t="s">
        <v>283</v>
      </c>
      <c r="P92" s="847"/>
    </row>
    <row r="93" spans="1:16">
      <c r="A93" s="848"/>
      <c r="L93" s="664"/>
      <c r="P93" s="847"/>
    </row>
    <row r="94" spans="1:16" ht="15.75">
      <c r="A94" s="848"/>
      <c r="B94" s="832"/>
      <c r="C94" s="156" t="s">
        <v>284</v>
      </c>
      <c r="P94" s="847"/>
    </row>
    <row r="95" spans="1:16" ht="3.75" customHeight="1">
      <c r="A95" s="848"/>
      <c r="B95" s="663"/>
      <c r="C95" s="94"/>
      <c r="H95" s="1016"/>
      <c r="I95" s="1016"/>
      <c r="J95" s="1016"/>
      <c r="K95" s="1016"/>
      <c r="L95" s="1016"/>
      <c r="M95" s="1016"/>
      <c r="N95" s="1016"/>
      <c r="O95" s="1016"/>
      <c r="P95" s="1032"/>
    </row>
    <row r="96" spans="1:16" ht="15.75">
      <c r="A96" s="848"/>
      <c r="B96" s="832"/>
      <c r="C96" s="100" t="s">
        <v>509</v>
      </c>
      <c r="H96" s="345"/>
      <c r="I96" s="100"/>
      <c r="K96" s="100"/>
      <c r="L96" s="345"/>
      <c r="M96" s="100"/>
      <c r="N96" s="345"/>
      <c r="O96" s="100"/>
      <c r="P96" s="860"/>
    </row>
    <row r="97" spans="1:16" ht="3.75" customHeight="1">
      <c r="A97" s="848"/>
      <c r="B97" s="663"/>
      <c r="P97" s="847"/>
    </row>
    <row r="98" spans="1:16" ht="15.75">
      <c r="A98" s="848"/>
      <c r="B98" s="832"/>
      <c r="C98" s="100" t="s">
        <v>510</v>
      </c>
      <c r="F98"/>
      <c r="H98"/>
      <c r="P98" s="847"/>
    </row>
    <row r="99" spans="1:16" ht="3.75" customHeight="1">
      <c r="A99" s="848"/>
      <c r="B99" s="663"/>
      <c r="P99" s="847"/>
    </row>
    <row r="100" spans="1:16" ht="15.75">
      <c r="A100" s="848"/>
      <c r="B100" s="832"/>
      <c r="C100" s="100" t="s">
        <v>319</v>
      </c>
      <c r="P100" s="847"/>
    </row>
    <row r="101" spans="1:16" ht="3.75" customHeight="1">
      <c r="A101" s="848"/>
      <c r="B101" s="663"/>
      <c r="P101" s="847"/>
    </row>
    <row r="102" spans="1:16" ht="15.75">
      <c r="A102" s="848"/>
      <c r="B102" s="832"/>
      <c r="C102" s="1016" t="s">
        <v>511</v>
      </c>
      <c r="D102" s="1016"/>
      <c r="E102" s="1016"/>
      <c r="F102" s="1016"/>
      <c r="G102" s="1016"/>
      <c r="H102" s="1016"/>
      <c r="I102" s="1016"/>
      <c r="J102" s="1016"/>
      <c r="K102" s="1016"/>
      <c r="P102" s="847"/>
    </row>
    <row r="103" spans="1:16" ht="3.6" customHeight="1">
      <c r="A103" s="848"/>
      <c r="C103" s="821"/>
      <c r="D103" s="821"/>
      <c r="E103" s="821"/>
      <c r="F103" s="821"/>
      <c r="G103" s="821"/>
      <c r="H103" s="821"/>
      <c r="I103" s="821"/>
      <c r="J103" s="821"/>
      <c r="K103" s="821"/>
      <c r="P103" s="847"/>
    </row>
    <row r="104" spans="1:16" ht="15.75">
      <c r="A104" s="848"/>
      <c r="B104" s="832"/>
      <c r="C104" s="100" t="s">
        <v>518</v>
      </c>
      <c r="H104" s="345"/>
      <c r="I104" s="100"/>
      <c r="K104" s="100"/>
      <c r="L104" s="345"/>
      <c r="M104" s="100"/>
      <c r="N104" s="345"/>
      <c r="O104" s="100"/>
      <c r="P104" s="860"/>
    </row>
    <row r="105" spans="1:16" ht="3.75" customHeight="1">
      <c r="A105" s="848"/>
      <c r="B105" s="663"/>
      <c r="P105" s="847"/>
    </row>
    <row r="106" spans="1:16" ht="15.75">
      <c r="A106" s="848"/>
      <c r="B106" s="832"/>
      <c r="C106" s="100" t="s">
        <v>589</v>
      </c>
      <c r="F106" s="832"/>
      <c r="H106" s="644" t="s">
        <v>575</v>
      </c>
      <c r="J106"/>
      <c r="L106"/>
      <c r="N106" s="664"/>
      <c r="P106" s="847"/>
    </row>
    <row r="107" spans="1:16" ht="3.75" customHeight="1">
      <c r="A107" s="848"/>
      <c r="B107" s="663"/>
      <c r="P107" s="847"/>
    </row>
    <row r="108" spans="1:16" ht="15.75">
      <c r="A108" s="848"/>
      <c r="B108" s="832"/>
      <c r="C108" s="345" t="s">
        <v>591</v>
      </c>
      <c r="D108" s="345"/>
      <c r="E108" s="345"/>
      <c r="F108" s="832"/>
      <c r="H108" s="644" t="s">
        <v>575</v>
      </c>
      <c r="I108" s="345"/>
      <c r="J108" s="345"/>
      <c r="K108" s="345"/>
      <c r="P108" s="847"/>
    </row>
    <row r="109" spans="1:16" ht="3.75" customHeight="1">
      <c r="A109" s="848"/>
      <c r="B109" s="663"/>
      <c r="P109" s="847"/>
    </row>
    <row r="110" spans="1:16" ht="15.75">
      <c r="A110" s="848"/>
      <c r="B110" s="832"/>
      <c r="C110" s="345" t="s">
        <v>590</v>
      </c>
      <c r="D110" s="345"/>
      <c r="E110" s="345"/>
      <c r="F110" s="832"/>
      <c r="H110" s="644" t="s">
        <v>575</v>
      </c>
      <c r="I110" s="345"/>
      <c r="J110" s="345"/>
      <c r="K110" s="345"/>
      <c r="P110" s="847"/>
    </row>
    <row r="111" spans="1:16" ht="3.75" customHeight="1">
      <c r="A111" s="848"/>
      <c r="B111" s="663"/>
      <c r="P111" s="847"/>
    </row>
    <row r="112" spans="1:16" ht="15.75">
      <c r="A112" s="848"/>
      <c r="B112" s="832"/>
      <c r="C112" s="1016" t="s">
        <v>519</v>
      </c>
      <c r="D112" s="1016"/>
      <c r="E112" s="1016"/>
      <c r="F112" s="1016"/>
      <c r="G112" s="1016"/>
      <c r="H112" s="1016"/>
      <c r="I112" s="1016"/>
      <c r="J112" s="1016"/>
      <c r="K112" s="1016"/>
      <c r="P112" s="847"/>
    </row>
    <row r="113" spans="1:16" ht="3.75" customHeight="1">
      <c r="A113" s="848"/>
      <c r="B113" s="83"/>
      <c r="P113" s="847"/>
    </row>
    <row r="114" spans="1:16" ht="15.75">
      <c r="A114" s="848"/>
      <c r="C114" s="832"/>
      <c r="D114" s="345" t="s">
        <v>520</v>
      </c>
      <c r="P114" s="847"/>
    </row>
    <row r="115" spans="1:16" ht="3.75" customHeight="1">
      <c r="A115" s="848"/>
      <c r="C115" s="663"/>
      <c r="D115" s="345"/>
      <c r="P115" s="847"/>
    </row>
    <row r="116" spans="1:16" ht="15.75">
      <c r="A116" s="848"/>
      <c r="C116" s="832"/>
      <c r="D116" s="345" t="s">
        <v>521</v>
      </c>
      <c r="P116" s="847"/>
    </row>
    <row r="117" spans="1:16" ht="3.75" customHeight="1">
      <c r="A117" s="848"/>
      <c r="C117" s="663"/>
      <c r="D117" s="345"/>
      <c r="P117" s="847"/>
    </row>
    <row r="118" spans="1:16" ht="15.75">
      <c r="A118" s="862"/>
      <c r="B118" s="501"/>
      <c r="C118" s="832"/>
      <c r="D118" s="889" t="s">
        <v>522</v>
      </c>
      <c r="E118" s="501"/>
      <c r="F118" s="890"/>
      <c r="G118" s="501"/>
      <c r="H118" s="890"/>
      <c r="I118" s="501"/>
      <c r="J118" s="890"/>
      <c r="K118" s="501"/>
      <c r="L118" s="890"/>
      <c r="M118" s="501"/>
      <c r="N118" s="890"/>
      <c r="O118" s="501"/>
      <c r="P118" s="891"/>
    </row>
    <row r="119" spans="1:16" ht="16.5" thickBot="1">
      <c r="A119" s="841"/>
      <c r="B119" s="1"/>
      <c r="C119" s="1"/>
      <c r="D119" s="842"/>
      <c r="E119" s="1"/>
      <c r="F119" s="843"/>
      <c r="G119" s="1"/>
      <c r="H119" s="843"/>
      <c r="I119" s="1"/>
      <c r="J119" s="843"/>
      <c r="K119" s="1"/>
      <c r="L119" s="843"/>
      <c r="M119" s="1"/>
      <c r="N119" s="843"/>
      <c r="O119" s="1"/>
      <c r="P119" s="843"/>
    </row>
    <row r="120" spans="1:16" ht="18.75" customHeight="1" thickBot="1">
      <c r="A120" s="1028" t="s">
        <v>586</v>
      </c>
      <c r="B120" s="1028"/>
      <c r="C120" s="1028"/>
      <c r="D120" s="1028"/>
      <c r="E120" s="1"/>
      <c r="F120" s="4" t="s">
        <v>52</v>
      </c>
      <c r="G120" s="331"/>
      <c r="H120" s="4" t="s">
        <v>53</v>
      </c>
      <c r="I120" s="331"/>
      <c r="J120" s="4" t="s">
        <v>54</v>
      </c>
      <c r="K120" s="331"/>
      <c r="L120" s="4" t="s">
        <v>55</v>
      </c>
      <c r="M120" s="331"/>
      <c r="N120" s="4" t="s">
        <v>56</v>
      </c>
      <c r="O120" s="331"/>
      <c r="P120" s="4" t="s">
        <v>57</v>
      </c>
    </row>
    <row r="121" spans="1:16" ht="13.5" customHeight="1">
      <c r="F121" s="1017" t="s">
        <v>36</v>
      </c>
      <c r="G121" s="1018"/>
      <c r="H121" s="1018"/>
      <c r="I121" s="1018"/>
      <c r="J121" s="1019"/>
      <c r="K121" s="377"/>
      <c r="L121" s="1017" t="s">
        <v>300</v>
      </c>
      <c r="M121" s="1018"/>
      <c r="N121" s="1018"/>
      <c r="O121" s="1018"/>
      <c r="P121" s="1019"/>
    </row>
    <row r="122" spans="1:16" ht="32.25" customHeight="1">
      <c r="F122" s="1046" t="s">
        <v>211</v>
      </c>
      <c r="G122" s="369"/>
      <c r="H122" s="1029" t="s">
        <v>212</v>
      </c>
      <c r="J122" s="366" t="s">
        <v>34</v>
      </c>
      <c r="K122" s="378"/>
      <c r="L122" s="1033"/>
      <c r="M122" s="1034"/>
      <c r="N122" s="1034"/>
      <c r="O122" s="1034"/>
      <c r="P122" s="1035"/>
    </row>
    <row r="123" spans="1:16">
      <c r="E123" s="2"/>
      <c r="F123" s="1046"/>
      <c r="H123" s="1029"/>
      <c r="J123" s="366" t="s">
        <v>35</v>
      </c>
      <c r="K123" s="378"/>
      <c r="L123" s="370">
        <v>0.04</v>
      </c>
      <c r="N123" s="88" t="s">
        <v>61</v>
      </c>
      <c r="P123" s="371" t="s">
        <v>60</v>
      </c>
    </row>
    <row r="124" spans="1:16" ht="15" customHeight="1" thickBot="1">
      <c r="A124" s="453" t="s">
        <v>210</v>
      </c>
      <c r="B124" s="1048" t="s">
        <v>301</v>
      </c>
      <c r="C124" s="1049"/>
      <c r="D124" s="1049"/>
      <c r="E124" s="89"/>
      <c r="F124" s="1047"/>
      <c r="G124" s="1"/>
      <c r="H124" s="1030"/>
      <c r="I124" s="1"/>
      <c r="J124" s="367" t="s">
        <v>36</v>
      </c>
      <c r="K124" s="379"/>
      <c r="L124" s="372" t="s">
        <v>32</v>
      </c>
      <c r="M124" s="1"/>
      <c r="N124" s="4" t="s">
        <v>33</v>
      </c>
      <c r="O124" s="1"/>
      <c r="P124" s="367" t="s">
        <v>33</v>
      </c>
    </row>
    <row r="125" spans="1:16" ht="10.5" customHeight="1">
      <c r="E125" s="2"/>
      <c r="F125" s="368"/>
      <c r="H125" s="87"/>
      <c r="J125" s="366"/>
      <c r="K125" s="378"/>
      <c r="L125" s="373" t="s">
        <v>163</v>
      </c>
      <c r="M125" s="374"/>
      <c r="N125" s="375" t="s">
        <v>163</v>
      </c>
      <c r="O125" s="374"/>
      <c r="P125" s="376" t="s">
        <v>163</v>
      </c>
    </row>
    <row r="126" spans="1:16" s="94" customFormat="1" ht="15" customHeight="1">
      <c r="A126" s="110">
        <v>1</v>
      </c>
      <c r="B126" s="1022" t="s">
        <v>0</v>
      </c>
      <c r="C126" s="1022"/>
      <c r="D126" s="1022"/>
      <c r="E126" s="95"/>
      <c r="F126" s="395"/>
      <c r="G126" s="183"/>
      <c r="H126" s="396"/>
      <c r="I126" s="183"/>
      <c r="J126" s="397">
        <f t="shared" ref="J126:J137" si="0">SUM(H126+F126)</f>
        <v>0</v>
      </c>
      <c r="K126" s="398"/>
      <c r="L126" s="399"/>
      <c r="M126" s="183"/>
      <c r="N126" s="396"/>
      <c r="O126" s="183"/>
      <c r="P126" s="400"/>
    </row>
    <row r="127" spans="1:16" s="94" customFormat="1" ht="15" customHeight="1">
      <c r="A127" s="110">
        <v>2</v>
      </c>
      <c r="B127" s="1022" t="s">
        <v>62</v>
      </c>
      <c r="C127" s="1022"/>
      <c r="D127" s="1022"/>
      <c r="E127" s="95"/>
      <c r="F127" s="395"/>
      <c r="G127" s="183"/>
      <c r="H127" s="396"/>
      <c r="I127" s="183"/>
      <c r="J127" s="397">
        <f t="shared" si="0"/>
        <v>0</v>
      </c>
      <c r="K127" s="398"/>
      <c r="L127" s="399"/>
      <c r="M127" s="183"/>
      <c r="N127" s="396"/>
      <c r="O127" s="183"/>
      <c r="P127" s="400"/>
    </row>
    <row r="128" spans="1:16" s="94" customFormat="1" ht="15" customHeight="1">
      <c r="A128" s="110">
        <v>3</v>
      </c>
      <c r="B128" s="1022" t="s">
        <v>1</v>
      </c>
      <c r="C128" s="1022"/>
      <c r="D128" s="1022"/>
      <c r="E128" s="95"/>
      <c r="F128" s="395"/>
      <c r="G128" s="183"/>
      <c r="H128" s="396"/>
      <c r="I128" s="183"/>
      <c r="J128" s="397">
        <f t="shared" si="0"/>
        <v>0</v>
      </c>
      <c r="K128" s="398"/>
      <c r="L128" s="399"/>
      <c r="M128" s="183"/>
      <c r="N128" s="401"/>
      <c r="O128" s="183"/>
      <c r="P128" s="402"/>
    </row>
    <row r="129" spans="1:25" s="94" customFormat="1" ht="15" customHeight="1">
      <c r="A129" s="110">
        <v>4</v>
      </c>
      <c r="B129" s="1022" t="s">
        <v>2</v>
      </c>
      <c r="C129" s="1022"/>
      <c r="D129" s="1022"/>
      <c r="E129" s="95"/>
      <c r="F129" s="395"/>
      <c r="G129" s="183"/>
      <c r="H129" s="396"/>
      <c r="I129" s="183"/>
      <c r="J129" s="397">
        <f t="shared" si="0"/>
        <v>0</v>
      </c>
      <c r="K129" s="398"/>
      <c r="L129" s="399"/>
      <c r="M129" s="183"/>
      <c r="N129" s="396"/>
      <c r="O129" s="183"/>
      <c r="P129" s="400"/>
    </row>
    <row r="130" spans="1:25" s="94" customFormat="1" ht="15" customHeight="1">
      <c r="A130" s="110">
        <v>5</v>
      </c>
      <c r="B130" s="1022" t="s">
        <v>3</v>
      </c>
      <c r="C130" s="1022"/>
      <c r="D130" s="1022"/>
      <c r="E130" s="95"/>
      <c r="F130" s="395"/>
      <c r="G130" s="183"/>
      <c r="H130" s="396"/>
      <c r="I130" s="183"/>
      <c r="J130" s="397">
        <f t="shared" si="0"/>
        <v>0</v>
      </c>
      <c r="K130" s="398"/>
      <c r="L130" s="399"/>
      <c r="M130" s="183"/>
      <c r="N130" s="396"/>
      <c r="O130" s="183"/>
      <c r="P130" s="400"/>
    </row>
    <row r="131" spans="1:25" s="94" customFormat="1" ht="15" customHeight="1">
      <c r="A131" s="110">
        <v>6</v>
      </c>
      <c r="B131" s="1022" t="s">
        <v>4</v>
      </c>
      <c r="C131" s="1022"/>
      <c r="D131" s="1022"/>
      <c r="E131" s="95"/>
      <c r="F131" s="395"/>
      <c r="G131" s="183"/>
      <c r="H131" s="396"/>
      <c r="I131" s="183"/>
      <c r="J131" s="397">
        <f t="shared" si="0"/>
        <v>0</v>
      </c>
      <c r="K131" s="398"/>
      <c r="L131" s="399"/>
      <c r="M131" s="183"/>
      <c r="N131" s="396"/>
      <c r="O131" s="183"/>
      <c r="P131" s="400"/>
    </row>
    <row r="132" spans="1:25" s="94" customFormat="1" ht="15" customHeight="1">
      <c r="A132" s="110">
        <v>7</v>
      </c>
      <c r="B132" s="1022" t="s">
        <v>5</v>
      </c>
      <c r="C132" s="1022"/>
      <c r="D132" s="1022"/>
      <c r="E132" s="95"/>
      <c r="F132" s="395"/>
      <c r="G132" s="183"/>
      <c r="H132" s="396"/>
      <c r="I132" s="183"/>
      <c r="J132" s="397">
        <f t="shared" si="0"/>
        <v>0</v>
      </c>
      <c r="K132" s="398"/>
      <c r="L132" s="399"/>
      <c r="M132" s="183"/>
      <c r="N132" s="396"/>
      <c r="O132" s="183"/>
      <c r="P132" s="400"/>
    </row>
    <row r="133" spans="1:25" s="94" customFormat="1" ht="15" customHeight="1">
      <c r="A133" s="110">
        <v>8</v>
      </c>
      <c r="B133" s="159"/>
      <c r="C133" s="159"/>
      <c r="D133" s="159" t="s">
        <v>213</v>
      </c>
      <c r="E133" s="95"/>
      <c r="F133" s="395"/>
      <c r="G133" s="183"/>
      <c r="H133" s="396"/>
      <c r="I133" s="183"/>
      <c r="J133" s="397">
        <f t="shared" si="0"/>
        <v>0</v>
      </c>
      <c r="K133" s="398"/>
      <c r="L133" s="399"/>
      <c r="M133" s="183"/>
      <c r="N133" s="396"/>
      <c r="O133" s="183"/>
      <c r="P133" s="400"/>
    </row>
    <row r="134" spans="1:25" s="94" customFormat="1" ht="15" customHeight="1">
      <c r="A134" s="110">
        <v>9</v>
      </c>
      <c r="B134" s="159"/>
      <c r="C134" s="159"/>
      <c r="D134" s="159" t="s">
        <v>214</v>
      </c>
      <c r="E134" s="95"/>
      <c r="F134" s="395"/>
      <c r="G134" s="183"/>
      <c r="H134" s="396"/>
      <c r="I134" s="183"/>
      <c r="J134" s="397">
        <f t="shared" si="0"/>
        <v>0</v>
      </c>
      <c r="K134" s="398"/>
      <c r="L134" s="399"/>
      <c r="M134" s="183"/>
      <c r="N134" s="396"/>
      <c r="O134" s="183"/>
      <c r="P134" s="400"/>
    </row>
    <row r="135" spans="1:25" s="94" customFormat="1" ht="15" customHeight="1">
      <c r="A135" s="110">
        <v>10</v>
      </c>
      <c r="B135" s="1022" t="s">
        <v>6</v>
      </c>
      <c r="C135" s="1022"/>
      <c r="D135" s="1022"/>
      <c r="E135" s="95"/>
      <c r="F135" s="403"/>
      <c r="G135" s="183"/>
      <c r="H135" s="404"/>
      <c r="I135" s="183"/>
      <c r="J135" s="405">
        <f t="shared" si="0"/>
        <v>0</v>
      </c>
      <c r="K135" s="398"/>
      <c r="L135" s="399"/>
      <c r="M135" s="183"/>
      <c r="N135" s="396"/>
      <c r="O135" s="183"/>
      <c r="P135" s="400"/>
    </row>
    <row r="136" spans="1:25" s="94" customFormat="1" ht="15" customHeight="1">
      <c r="A136" s="110">
        <v>11</v>
      </c>
      <c r="B136" s="1022" t="s">
        <v>7</v>
      </c>
      <c r="C136" s="1022"/>
      <c r="D136" s="1022"/>
      <c r="E136" s="97"/>
      <c r="F136" s="395"/>
      <c r="G136" s="183"/>
      <c r="H136" s="396"/>
      <c r="I136" s="183"/>
      <c r="J136" s="397">
        <f t="shared" si="0"/>
        <v>0</v>
      </c>
      <c r="K136" s="398"/>
      <c r="L136" s="399"/>
      <c r="M136" s="183"/>
      <c r="N136" s="396"/>
      <c r="O136" s="183"/>
      <c r="P136" s="400"/>
      <c r="Y136" s="559"/>
    </row>
    <row r="137" spans="1:25" s="94" customFormat="1" ht="15" customHeight="1" thickBot="1">
      <c r="A137" s="110">
        <v>12</v>
      </c>
      <c r="B137" s="1043" t="s">
        <v>209</v>
      </c>
      <c r="C137" s="1043"/>
      <c r="D137" s="1043"/>
      <c r="E137" s="97"/>
      <c r="F137" s="406"/>
      <c r="G137" s="183"/>
      <c r="H137" s="407"/>
      <c r="I137" s="183"/>
      <c r="J137" s="408">
        <f t="shared" si="0"/>
        <v>0</v>
      </c>
      <c r="K137" s="398"/>
      <c r="L137" s="409"/>
      <c r="M137" s="183"/>
      <c r="N137" s="407"/>
      <c r="O137" s="183"/>
      <c r="P137" s="410"/>
    </row>
    <row r="138" spans="1:25" s="94" customFormat="1" ht="15" customHeight="1">
      <c r="A138" s="110">
        <v>13</v>
      </c>
      <c r="B138" s="1023" t="s">
        <v>306</v>
      </c>
      <c r="C138" s="1023"/>
      <c r="D138" s="1023"/>
      <c r="E138" s="656"/>
      <c r="F138" s="652">
        <f>SUM(F126:F137)</f>
        <v>0</v>
      </c>
      <c r="G138" s="411"/>
      <c r="H138" s="653">
        <f>SUM(H126:H137)</f>
        <v>0</v>
      </c>
      <c r="I138" s="411"/>
      <c r="J138" s="655">
        <f>SUM(H138+F138)</f>
        <v>0</v>
      </c>
      <c r="K138" s="413"/>
      <c r="L138" s="654"/>
      <c r="M138" s="411"/>
      <c r="N138" s="650">
        <f>SUM(N126:N137)</f>
        <v>0</v>
      </c>
      <c r="O138" s="657"/>
      <c r="P138" s="651">
        <f>SUM(P126:P137)</f>
        <v>0</v>
      </c>
    </row>
    <row r="139" spans="1:25" s="94" customFormat="1" ht="15" customHeight="1" thickBot="1">
      <c r="A139" s="110">
        <v>14</v>
      </c>
      <c r="B139" s="1022" t="s">
        <v>175</v>
      </c>
      <c r="C139" s="1022"/>
      <c r="D139" s="1022"/>
      <c r="E139" s="95"/>
      <c r="F139" s="415"/>
      <c r="G139" s="183"/>
      <c r="H139" s="416"/>
      <c r="I139" s="183"/>
      <c r="J139" s="412">
        <f t="shared" ref="J139:J172" si="1">SUM(H139+F139)</f>
        <v>0</v>
      </c>
      <c r="K139" s="398"/>
      <c r="L139" s="399"/>
      <c r="M139" s="183"/>
      <c r="N139" s="416"/>
      <c r="O139" s="183"/>
      <c r="P139" s="417"/>
    </row>
    <row r="140" spans="1:25" s="100" customFormat="1" ht="15" customHeight="1">
      <c r="A140" s="110">
        <v>15</v>
      </c>
      <c r="B140" s="1023" t="s">
        <v>307</v>
      </c>
      <c r="C140" s="1023"/>
      <c r="D140" s="1023"/>
      <c r="E140" s="656"/>
      <c r="F140" s="652">
        <f>SUM(F138:F139)</f>
        <v>0</v>
      </c>
      <c r="G140" s="411"/>
      <c r="H140" s="653">
        <f>SUM(H138:H139)</f>
        <v>0</v>
      </c>
      <c r="I140" s="411"/>
      <c r="J140" s="655">
        <f t="shared" si="1"/>
        <v>0</v>
      </c>
      <c r="K140" s="413"/>
      <c r="L140" s="654"/>
      <c r="M140" s="411"/>
      <c r="N140" s="650">
        <f>SUM(N138:N139)</f>
        <v>0</v>
      </c>
      <c r="O140" s="419"/>
      <c r="P140" s="651">
        <f>SUM(P138:P139)</f>
        <v>0</v>
      </c>
    </row>
    <row r="141" spans="1:25" s="94" customFormat="1" ht="15" customHeight="1">
      <c r="A141" s="110">
        <v>16</v>
      </c>
      <c r="B141" s="1022" t="s">
        <v>63</v>
      </c>
      <c r="C141" s="1022"/>
      <c r="D141" s="1022"/>
      <c r="E141" s="97"/>
      <c r="F141" s="395"/>
      <c r="G141" s="183"/>
      <c r="H141" s="396"/>
      <c r="I141" s="183"/>
      <c r="J141" s="397">
        <f t="shared" si="1"/>
        <v>0</v>
      </c>
      <c r="K141" s="398"/>
      <c r="L141" s="399"/>
      <c r="M141" s="183"/>
      <c r="N141" s="396"/>
      <c r="O141" s="183"/>
      <c r="P141" s="400"/>
    </row>
    <row r="142" spans="1:25" s="94" customFormat="1" ht="15" customHeight="1">
      <c r="A142" s="110">
        <v>17</v>
      </c>
      <c r="B142" s="1022" t="s">
        <v>8</v>
      </c>
      <c r="C142" s="1022"/>
      <c r="D142" s="1022"/>
      <c r="E142" s="97"/>
      <c r="F142" s="395"/>
      <c r="G142" s="183"/>
      <c r="H142" s="396"/>
      <c r="I142" s="183"/>
      <c r="J142" s="397">
        <f t="shared" si="1"/>
        <v>0</v>
      </c>
      <c r="K142" s="398"/>
      <c r="L142" s="399"/>
      <c r="M142" s="183"/>
      <c r="N142" s="396"/>
      <c r="O142" s="183"/>
      <c r="P142" s="400"/>
    </row>
    <row r="143" spans="1:25" s="94" customFormat="1" ht="15" customHeight="1">
      <c r="A143" s="110">
        <v>18</v>
      </c>
      <c r="B143" s="1022" t="s">
        <v>9</v>
      </c>
      <c r="C143" s="1022"/>
      <c r="D143" s="1022"/>
      <c r="E143" s="97"/>
      <c r="F143" s="395"/>
      <c r="G143" s="183"/>
      <c r="H143" s="396"/>
      <c r="I143" s="183"/>
      <c r="J143" s="397">
        <f t="shared" si="1"/>
        <v>0</v>
      </c>
      <c r="K143" s="398"/>
      <c r="L143" s="399"/>
      <c r="M143" s="183"/>
      <c r="N143" s="396"/>
      <c r="O143" s="183"/>
      <c r="P143" s="400"/>
    </row>
    <row r="144" spans="1:25" s="94" customFormat="1" ht="15" customHeight="1">
      <c r="A144" s="110">
        <v>19</v>
      </c>
      <c r="B144" s="1022" t="s">
        <v>10</v>
      </c>
      <c r="C144" s="1022"/>
      <c r="D144" s="1022"/>
      <c r="E144" s="97"/>
      <c r="F144" s="395"/>
      <c r="G144" s="183"/>
      <c r="H144" s="396"/>
      <c r="I144" s="183"/>
      <c r="J144" s="397">
        <f t="shared" si="1"/>
        <v>0</v>
      </c>
      <c r="K144" s="398"/>
      <c r="L144" s="399"/>
      <c r="M144" s="183"/>
      <c r="N144" s="396"/>
      <c r="O144" s="183"/>
      <c r="P144" s="400"/>
    </row>
    <row r="145" spans="1:16" s="94" customFormat="1" ht="15" customHeight="1" thickBot="1">
      <c r="A145" s="110">
        <v>20</v>
      </c>
      <c r="B145" s="1022" t="s">
        <v>455</v>
      </c>
      <c r="C145" s="1022"/>
      <c r="D145" s="1022"/>
      <c r="E145" s="97"/>
      <c r="F145" s="415"/>
      <c r="G145" s="183"/>
      <c r="H145" s="416"/>
      <c r="I145" s="183"/>
      <c r="J145" s="412">
        <f t="shared" si="1"/>
        <v>0</v>
      </c>
      <c r="K145" s="398"/>
      <c r="L145" s="399"/>
      <c r="M145" s="183"/>
      <c r="N145" s="416"/>
      <c r="O145" s="183"/>
      <c r="P145" s="417"/>
    </row>
    <row r="146" spans="1:16" s="100" customFormat="1" ht="15" customHeight="1">
      <c r="A146" s="110">
        <v>21</v>
      </c>
      <c r="B146" s="1023" t="s">
        <v>308</v>
      </c>
      <c r="C146" s="1023"/>
      <c r="D146" s="1023"/>
      <c r="E146" s="656"/>
      <c r="F146" s="652">
        <f>SUM(F140:F145)</f>
        <v>0</v>
      </c>
      <c r="G146" s="411"/>
      <c r="H146" s="653">
        <f>SUM(H140:H145)</f>
        <v>0</v>
      </c>
      <c r="I146" s="411"/>
      <c r="J146" s="655">
        <f t="shared" si="1"/>
        <v>0</v>
      </c>
      <c r="K146" s="413"/>
      <c r="L146" s="654"/>
      <c r="M146" s="411"/>
      <c r="N146" s="650">
        <f>SUM(N140:N145)</f>
        <v>0</v>
      </c>
      <c r="O146" s="414"/>
      <c r="P146" s="651">
        <f>SUM(P140:P145)</f>
        <v>0</v>
      </c>
    </row>
    <row r="147" spans="1:16" s="94" customFormat="1" ht="15" customHeight="1">
      <c r="A147" s="110">
        <v>22</v>
      </c>
      <c r="B147" s="1022" t="s">
        <v>12</v>
      </c>
      <c r="C147" s="1022"/>
      <c r="D147" s="1022"/>
      <c r="E147" s="97"/>
      <c r="F147" s="395"/>
      <c r="G147" s="183"/>
      <c r="H147" s="396"/>
      <c r="I147" s="183"/>
      <c r="J147" s="397">
        <f t="shared" si="1"/>
        <v>0</v>
      </c>
      <c r="K147" s="398"/>
      <c r="L147" s="399"/>
      <c r="M147" s="183"/>
      <c r="N147" s="396"/>
      <c r="O147" s="183"/>
      <c r="P147" s="400"/>
    </row>
    <row r="148" spans="1:16" s="94" customFormat="1" ht="15" customHeight="1">
      <c r="A148" s="110">
        <v>23</v>
      </c>
      <c r="B148" s="1022" t="s">
        <v>64</v>
      </c>
      <c r="C148" s="1022"/>
      <c r="D148" s="1022"/>
      <c r="E148" s="97"/>
      <c r="F148" s="395"/>
      <c r="G148" s="183"/>
      <c r="H148" s="396"/>
      <c r="I148" s="183"/>
      <c r="J148" s="397">
        <f t="shared" si="1"/>
        <v>0</v>
      </c>
      <c r="K148" s="398"/>
      <c r="L148" s="399"/>
      <c r="M148" s="183"/>
      <c r="N148" s="396"/>
      <c r="O148" s="183"/>
      <c r="P148" s="400"/>
    </row>
    <row r="149" spans="1:16" s="94" customFormat="1" ht="15" customHeight="1">
      <c r="A149" s="110">
        <v>24</v>
      </c>
      <c r="B149" s="1022" t="s">
        <v>13</v>
      </c>
      <c r="C149" s="1022"/>
      <c r="D149" s="1022"/>
      <c r="E149" s="97"/>
      <c r="F149" s="395"/>
      <c r="G149" s="183"/>
      <c r="H149" s="396"/>
      <c r="I149" s="183"/>
      <c r="J149" s="397">
        <f t="shared" si="1"/>
        <v>0</v>
      </c>
      <c r="K149" s="398"/>
      <c r="L149" s="399"/>
      <c r="M149" s="183"/>
      <c r="N149" s="396"/>
      <c r="O149" s="183"/>
      <c r="P149" s="400"/>
    </row>
    <row r="150" spans="1:16" s="94" customFormat="1" ht="15" customHeight="1">
      <c r="A150" s="110">
        <v>25</v>
      </c>
      <c r="B150" s="1022" t="s">
        <v>50</v>
      </c>
      <c r="C150" s="1022"/>
      <c r="D150" s="1022"/>
      <c r="E150" s="97"/>
      <c r="F150" s="395"/>
      <c r="G150" s="183"/>
      <c r="H150" s="396"/>
      <c r="I150" s="183"/>
      <c r="J150" s="397">
        <f t="shared" si="1"/>
        <v>0</v>
      </c>
      <c r="K150" s="398"/>
      <c r="L150" s="399"/>
      <c r="M150" s="183"/>
      <c r="N150" s="401"/>
      <c r="O150" s="183"/>
      <c r="P150" s="402"/>
    </row>
    <row r="151" spans="1:16" s="94" customFormat="1" ht="15" customHeight="1">
      <c r="A151" s="110">
        <v>26</v>
      </c>
      <c r="B151" s="1022" t="s">
        <v>14</v>
      </c>
      <c r="C151" s="1022"/>
      <c r="D151" s="1022"/>
      <c r="E151" s="97"/>
      <c r="F151" s="395"/>
      <c r="G151" s="183"/>
      <c r="H151" s="396"/>
      <c r="I151" s="183"/>
      <c r="J151" s="397">
        <f t="shared" si="1"/>
        <v>0</v>
      </c>
      <c r="K151" s="398"/>
      <c r="L151" s="399"/>
      <c r="M151" s="183"/>
      <c r="N151" s="396"/>
      <c r="O151" s="183"/>
      <c r="P151" s="400"/>
    </row>
    <row r="152" spans="1:16" s="94" customFormat="1" ht="15" customHeight="1">
      <c r="A152" s="110">
        <v>27</v>
      </c>
      <c r="B152" s="1022" t="s">
        <v>15</v>
      </c>
      <c r="C152" s="1022"/>
      <c r="D152" s="1022"/>
      <c r="E152" s="97"/>
      <c r="F152" s="395"/>
      <c r="G152" s="183"/>
      <c r="H152" s="396"/>
      <c r="I152" s="183"/>
      <c r="J152" s="397">
        <f t="shared" si="1"/>
        <v>0</v>
      </c>
      <c r="K152" s="398"/>
      <c r="L152" s="399"/>
      <c r="M152" s="183"/>
      <c r="N152" s="396"/>
      <c r="O152" s="183"/>
      <c r="P152" s="400"/>
    </row>
    <row r="153" spans="1:16" s="94" customFormat="1" ht="15" customHeight="1">
      <c r="A153" s="110">
        <v>28</v>
      </c>
      <c r="B153" s="1022" t="s">
        <v>179</v>
      </c>
      <c r="C153" s="1022"/>
      <c r="D153" s="1022"/>
      <c r="E153" s="97"/>
      <c r="F153" s="395"/>
      <c r="G153" s="183"/>
      <c r="H153" s="396"/>
      <c r="I153" s="183"/>
      <c r="J153" s="397">
        <f t="shared" si="1"/>
        <v>0</v>
      </c>
      <c r="K153" s="398"/>
      <c r="L153" s="399"/>
      <c r="M153" s="183"/>
      <c r="N153" s="396"/>
      <c r="O153" s="183"/>
      <c r="P153" s="400"/>
    </row>
    <row r="154" spans="1:16" s="94" customFormat="1" ht="15" customHeight="1">
      <c r="A154" s="110">
        <v>29</v>
      </c>
      <c r="B154" s="1022" t="s">
        <v>180</v>
      </c>
      <c r="C154" s="1022"/>
      <c r="D154" s="1022"/>
      <c r="E154" s="97"/>
      <c r="F154" s="395"/>
      <c r="G154" s="183"/>
      <c r="H154" s="396"/>
      <c r="I154" s="183"/>
      <c r="J154" s="397">
        <f>SUM(H154+F154)</f>
        <v>0</v>
      </c>
      <c r="K154" s="398"/>
      <c r="L154" s="399"/>
      <c r="M154" s="183"/>
      <c r="N154" s="396"/>
      <c r="O154" s="183"/>
      <c r="P154" s="400"/>
    </row>
    <row r="155" spans="1:16" s="94" customFormat="1" ht="15" customHeight="1">
      <c r="A155" s="110">
        <v>30</v>
      </c>
      <c r="B155" s="1022" t="s">
        <v>208</v>
      </c>
      <c r="C155" s="1022"/>
      <c r="D155" s="1022"/>
      <c r="E155" s="97"/>
      <c r="F155" s="395"/>
      <c r="G155" s="183"/>
      <c r="H155" s="396"/>
      <c r="I155" s="183"/>
      <c r="J155" s="397">
        <f t="shared" si="1"/>
        <v>0</v>
      </c>
      <c r="K155" s="398"/>
      <c r="L155" s="399"/>
      <c r="M155" s="183"/>
      <c r="N155" s="401"/>
      <c r="O155" s="183"/>
      <c r="P155" s="402"/>
    </row>
    <row r="156" spans="1:16" s="94" customFormat="1" ht="15" customHeight="1">
      <c r="A156" s="110">
        <v>31</v>
      </c>
      <c r="B156" s="1022" t="s">
        <v>17</v>
      </c>
      <c r="C156" s="1022"/>
      <c r="D156" s="1022"/>
      <c r="E156" s="97"/>
      <c r="F156" s="395"/>
      <c r="G156" s="183"/>
      <c r="H156" s="396"/>
      <c r="I156" s="183"/>
      <c r="J156" s="397">
        <f t="shared" si="1"/>
        <v>0</v>
      </c>
      <c r="K156" s="398"/>
      <c r="L156" s="399"/>
      <c r="M156" s="183"/>
      <c r="N156" s="401"/>
      <c r="O156" s="183"/>
      <c r="P156" s="402"/>
    </row>
    <row r="157" spans="1:16" s="94" customFormat="1" ht="15" customHeight="1">
      <c r="A157" s="110">
        <v>32</v>
      </c>
      <c r="B157" s="1022" t="s">
        <v>18</v>
      </c>
      <c r="C157" s="1022"/>
      <c r="D157" s="1022"/>
      <c r="E157" s="97"/>
      <c r="F157" s="395"/>
      <c r="G157" s="183"/>
      <c r="H157" s="396"/>
      <c r="I157" s="183"/>
      <c r="J157" s="397">
        <f t="shared" si="1"/>
        <v>0</v>
      </c>
      <c r="K157" s="398"/>
      <c r="L157" s="399"/>
      <c r="M157" s="183"/>
      <c r="N157" s="396"/>
      <c r="O157" s="183"/>
      <c r="P157" s="400"/>
    </row>
    <row r="158" spans="1:16" s="94" customFormat="1" ht="15" customHeight="1">
      <c r="A158" s="110">
        <v>33</v>
      </c>
      <c r="B158" s="1022" t="s">
        <v>302</v>
      </c>
      <c r="C158" s="1022"/>
      <c r="D158" s="1022"/>
      <c r="E158" s="97"/>
      <c r="F158" s="395"/>
      <c r="G158" s="183"/>
      <c r="H158" s="396"/>
      <c r="I158" s="183"/>
      <c r="J158" s="397">
        <f t="shared" si="1"/>
        <v>0</v>
      </c>
      <c r="K158" s="398"/>
      <c r="L158" s="399"/>
      <c r="M158" s="183"/>
      <c r="N158" s="396"/>
      <c r="O158" s="183"/>
      <c r="P158" s="400"/>
    </row>
    <row r="159" spans="1:16" s="94" customFormat="1" ht="15" customHeight="1">
      <c r="A159" s="110">
        <v>34</v>
      </c>
      <c r="B159" s="1022" t="s">
        <v>20</v>
      </c>
      <c r="C159" s="1022"/>
      <c r="D159" s="1022"/>
      <c r="E159" s="97"/>
      <c r="F159" s="395"/>
      <c r="G159" s="183"/>
      <c r="H159" s="396"/>
      <c r="I159" s="183"/>
      <c r="J159" s="397">
        <f t="shared" si="1"/>
        <v>0</v>
      </c>
      <c r="K159" s="398"/>
      <c r="L159" s="399"/>
      <c r="M159" s="183"/>
      <c r="N159" s="396"/>
      <c r="O159" s="183"/>
      <c r="P159" s="400"/>
    </row>
    <row r="160" spans="1:16" s="94" customFormat="1" ht="15" customHeight="1">
      <c r="A160" s="110">
        <v>35</v>
      </c>
      <c r="B160" s="1022" t="s">
        <v>65</v>
      </c>
      <c r="C160" s="1022"/>
      <c r="D160" s="1022"/>
      <c r="E160" s="97"/>
      <c r="F160" s="395"/>
      <c r="G160" s="183"/>
      <c r="H160" s="396"/>
      <c r="I160" s="183"/>
      <c r="J160" s="397">
        <f t="shared" si="1"/>
        <v>0</v>
      </c>
      <c r="K160" s="398"/>
      <c r="L160" s="399"/>
      <c r="M160" s="183"/>
      <c r="N160" s="396"/>
      <c r="O160" s="183"/>
      <c r="P160" s="400"/>
    </row>
    <row r="161" spans="1:16" s="94" customFormat="1" ht="15" customHeight="1">
      <c r="A161" s="110">
        <v>36</v>
      </c>
      <c r="B161" s="1022" t="s">
        <v>66</v>
      </c>
      <c r="C161" s="1022"/>
      <c r="D161" s="1022"/>
      <c r="E161" s="97"/>
      <c r="F161" s="395"/>
      <c r="G161" s="183"/>
      <c r="H161" s="396"/>
      <c r="I161" s="183"/>
      <c r="J161" s="397">
        <f t="shared" si="1"/>
        <v>0</v>
      </c>
      <c r="K161" s="398"/>
      <c r="L161" s="399"/>
      <c r="M161" s="183"/>
      <c r="N161" s="401"/>
      <c r="O161" s="183"/>
      <c r="P161" s="402"/>
    </row>
    <row r="162" spans="1:16" s="94" customFormat="1" ht="15" customHeight="1">
      <c r="A162" s="110">
        <v>37</v>
      </c>
      <c r="B162" s="1022" t="s">
        <v>67</v>
      </c>
      <c r="C162" s="1022"/>
      <c r="D162" s="1022"/>
      <c r="E162" s="97"/>
      <c r="F162" s="395"/>
      <c r="G162" s="183"/>
      <c r="H162" s="396"/>
      <c r="I162" s="183"/>
      <c r="J162" s="397">
        <f t="shared" si="1"/>
        <v>0</v>
      </c>
      <c r="K162" s="398"/>
      <c r="L162" s="399"/>
      <c r="M162" s="183"/>
      <c r="N162" s="396"/>
      <c r="O162" s="183"/>
      <c r="P162" s="400"/>
    </row>
    <row r="163" spans="1:16" s="94" customFormat="1" ht="15" customHeight="1">
      <c r="A163" s="110">
        <v>38</v>
      </c>
      <c r="B163" s="1022" t="s">
        <v>21</v>
      </c>
      <c r="C163" s="1022"/>
      <c r="D163" s="1022"/>
      <c r="E163" s="97"/>
      <c r="F163" s="395"/>
      <c r="G163" s="183"/>
      <c r="H163" s="396"/>
      <c r="I163" s="183"/>
      <c r="J163" s="397">
        <f t="shared" si="1"/>
        <v>0</v>
      </c>
      <c r="K163" s="398"/>
      <c r="L163" s="399"/>
      <c r="M163" s="183"/>
      <c r="N163" s="401"/>
      <c r="O163" s="183"/>
      <c r="P163" s="402"/>
    </row>
    <row r="164" spans="1:16" s="94" customFormat="1" ht="15" customHeight="1">
      <c r="A164" s="110">
        <v>39</v>
      </c>
      <c r="B164" s="1026" t="s">
        <v>22</v>
      </c>
      <c r="C164" s="1026"/>
      <c r="D164" s="1026"/>
      <c r="E164" s="660"/>
      <c r="F164" s="395"/>
      <c r="G164" s="183"/>
      <c r="H164" s="396"/>
      <c r="I164" s="183"/>
      <c r="J164" s="397">
        <f t="shared" si="1"/>
        <v>0</v>
      </c>
      <c r="K164" s="398"/>
      <c r="L164" s="399"/>
      <c r="M164" s="183"/>
      <c r="N164" s="401"/>
      <c r="O164" s="183"/>
      <c r="P164" s="402"/>
    </row>
    <row r="165" spans="1:16" s="94" customFormat="1" ht="15" customHeight="1">
      <c r="A165" s="110">
        <v>40</v>
      </c>
      <c r="B165" s="1022" t="s">
        <v>23</v>
      </c>
      <c r="C165" s="1022"/>
      <c r="D165" s="1022"/>
      <c r="E165" s="97"/>
      <c r="F165" s="395"/>
      <c r="G165" s="183"/>
      <c r="H165" s="396"/>
      <c r="I165" s="183"/>
      <c r="J165" s="397">
        <f t="shared" si="1"/>
        <v>0</v>
      </c>
      <c r="K165" s="398"/>
      <c r="L165" s="399"/>
      <c r="M165" s="183"/>
      <c r="N165" s="396"/>
      <c r="O165" s="183"/>
      <c r="P165" s="400"/>
    </row>
    <row r="166" spans="1:16" s="94" customFormat="1" ht="15" customHeight="1">
      <c r="A166" s="110">
        <v>41</v>
      </c>
      <c r="B166" s="1022" t="s">
        <v>181</v>
      </c>
      <c r="C166" s="1022"/>
      <c r="D166" s="1022"/>
      <c r="E166" s="97"/>
      <c r="F166" s="395"/>
      <c r="G166" s="183"/>
      <c r="H166" s="396"/>
      <c r="I166" s="183"/>
      <c r="J166" s="397">
        <f>SUM(H166+F166)</f>
        <v>0</v>
      </c>
      <c r="K166" s="398"/>
      <c r="L166" s="399"/>
      <c r="M166" s="183"/>
      <c r="N166" s="396"/>
      <c r="O166" s="183"/>
      <c r="P166" s="400"/>
    </row>
    <row r="167" spans="1:16" s="94" customFormat="1" ht="15" customHeight="1">
      <c r="A167" s="110">
        <v>42</v>
      </c>
      <c r="B167" s="1022" t="s">
        <v>160</v>
      </c>
      <c r="C167" s="1022"/>
      <c r="D167" s="1022"/>
      <c r="E167" s="97"/>
      <c r="F167" s="395"/>
      <c r="G167" s="183"/>
      <c r="H167" s="396"/>
      <c r="I167" s="183"/>
      <c r="J167" s="397">
        <f t="shared" si="1"/>
        <v>0</v>
      </c>
      <c r="K167" s="398"/>
      <c r="L167" s="399"/>
      <c r="M167" s="183"/>
      <c r="N167" s="401"/>
      <c r="O167" s="183"/>
      <c r="P167" s="402"/>
    </row>
    <row r="168" spans="1:16" s="94" customFormat="1" ht="15" customHeight="1">
      <c r="A168" s="110">
        <v>43</v>
      </c>
      <c r="B168" s="1022" t="s">
        <v>38</v>
      </c>
      <c r="C168" s="1022"/>
      <c r="D168" s="1022"/>
      <c r="E168" s="97"/>
      <c r="F168" s="395"/>
      <c r="G168" s="183"/>
      <c r="H168" s="396"/>
      <c r="I168" s="183"/>
      <c r="J168" s="397">
        <f>SUM(H168+F168)</f>
        <v>0</v>
      </c>
      <c r="K168" s="398"/>
      <c r="L168" s="399"/>
      <c r="M168" s="183"/>
      <c r="N168" s="396"/>
      <c r="O168" s="183"/>
      <c r="P168" s="400"/>
    </row>
    <row r="169" spans="1:16" s="94" customFormat="1" ht="15" customHeight="1">
      <c r="A169" s="110">
        <v>44</v>
      </c>
      <c r="B169" s="1022" t="s">
        <v>161</v>
      </c>
      <c r="C169" s="1022"/>
      <c r="D169" s="1022"/>
      <c r="E169" s="97"/>
      <c r="F169" s="395"/>
      <c r="G169" s="183"/>
      <c r="H169" s="396"/>
      <c r="I169" s="183"/>
      <c r="J169" s="397">
        <f>SUM(H169+F169)</f>
        <v>0</v>
      </c>
      <c r="K169" s="398"/>
      <c r="L169" s="399"/>
      <c r="M169" s="183"/>
      <c r="N169" s="401"/>
      <c r="O169" s="183"/>
      <c r="P169" s="402"/>
    </row>
    <row r="170" spans="1:16" s="94" customFormat="1" ht="15" customHeight="1">
      <c r="A170" s="110">
        <v>45</v>
      </c>
      <c r="B170" s="1022" t="s">
        <v>303</v>
      </c>
      <c r="C170" s="1022"/>
      <c r="D170" s="1022"/>
      <c r="E170" s="97"/>
      <c r="F170" s="395"/>
      <c r="G170" s="183"/>
      <c r="H170" s="396"/>
      <c r="I170" s="183"/>
      <c r="J170" s="397">
        <f t="shared" si="1"/>
        <v>0</v>
      </c>
      <c r="K170" s="398"/>
      <c r="L170" s="399"/>
      <c r="M170" s="183"/>
      <c r="N170" s="396"/>
      <c r="O170" s="183"/>
      <c r="P170" s="400"/>
    </row>
    <row r="171" spans="1:16" s="94" customFormat="1" ht="15" customHeight="1">
      <c r="A171" s="110">
        <v>46</v>
      </c>
      <c r="B171" s="1022" t="s">
        <v>176</v>
      </c>
      <c r="C171" s="1022"/>
      <c r="D171" s="1022"/>
      <c r="E171" s="97"/>
      <c r="F171" s="395"/>
      <c r="G171" s="183"/>
      <c r="H171" s="396"/>
      <c r="I171" s="183"/>
      <c r="J171" s="397">
        <f t="shared" si="1"/>
        <v>0</v>
      </c>
      <c r="K171" s="398"/>
      <c r="L171" s="399"/>
      <c r="M171" s="183"/>
      <c r="N171" s="396"/>
      <c r="O171" s="183"/>
      <c r="P171" s="400"/>
    </row>
    <row r="172" spans="1:16" s="94" customFormat="1" ht="15" customHeight="1" thickBot="1">
      <c r="A172" s="110">
        <v>47</v>
      </c>
      <c r="B172" s="1022" t="s">
        <v>44</v>
      </c>
      <c r="C172" s="1022"/>
      <c r="D172" s="1022"/>
      <c r="E172" s="97"/>
      <c r="F172" s="415"/>
      <c r="G172" s="183"/>
      <c r="H172" s="416"/>
      <c r="I172" s="183"/>
      <c r="J172" s="412">
        <f t="shared" si="1"/>
        <v>0</v>
      </c>
      <c r="K172" s="398"/>
      <c r="L172" s="399"/>
      <c r="M172" s="183"/>
      <c r="N172" s="396"/>
      <c r="O172" s="183"/>
      <c r="P172" s="417"/>
    </row>
    <row r="173" spans="1:16" s="94" customFormat="1" ht="15" customHeight="1">
      <c r="A173" s="110">
        <v>48</v>
      </c>
      <c r="B173" s="1023" t="s">
        <v>309</v>
      </c>
      <c r="C173" s="1023"/>
      <c r="D173" s="1023"/>
      <c r="E173" s="656"/>
      <c r="F173" s="652">
        <f>SUM(F146:F172)</f>
        <v>0</v>
      </c>
      <c r="G173" s="183"/>
      <c r="H173" s="653">
        <f>SUM(H146:H172)</f>
        <v>0</v>
      </c>
      <c r="I173" s="183"/>
      <c r="J173" s="651">
        <f>SUM(J146:J172)</f>
        <v>0</v>
      </c>
      <c r="K173" s="398"/>
      <c r="L173" s="654"/>
      <c r="M173" s="183"/>
      <c r="N173" s="650">
        <f>SUM(N146:N172)</f>
        <v>0</v>
      </c>
      <c r="O173" s="657"/>
      <c r="P173" s="651">
        <f>SUM(P146:P172)</f>
        <v>0</v>
      </c>
    </row>
    <row r="174" spans="1:16" s="94" customFormat="1" ht="15" customHeight="1">
      <c r="A174" s="110">
        <v>49</v>
      </c>
      <c r="B174" s="1022" t="s">
        <v>71</v>
      </c>
      <c r="C174" s="1022"/>
      <c r="D174" s="1022"/>
      <c r="E174" s="97"/>
      <c r="F174" s="395"/>
      <c r="G174" s="183"/>
      <c r="H174" s="396"/>
      <c r="I174" s="183"/>
      <c r="J174" s="397">
        <f>SUM(H174+F174)</f>
        <v>0</v>
      </c>
      <c r="K174" s="398"/>
      <c r="L174" s="421"/>
      <c r="M174" s="183"/>
      <c r="N174" s="401"/>
      <c r="O174" s="183"/>
      <c r="P174" s="402"/>
    </row>
    <row r="175" spans="1:16" s="94" customFormat="1" ht="15" customHeight="1">
      <c r="A175" s="110">
        <v>50</v>
      </c>
      <c r="B175" s="1022" t="s">
        <v>68</v>
      </c>
      <c r="C175" s="1022"/>
      <c r="D175" s="1022"/>
      <c r="E175" s="97"/>
      <c r="F175" s="395"/>
      <c r="G175" s="183"/>
      <c r="H175" s="396"/>
      <c r="I175" s="183"/>
      <c r="J175" s="397">
        <f>SUM(H175+F175)</f>
        <v>0</v>
      </c>
      <c r="K175" s="398"/>
      <c r="L175" s="421"/>
      <c r="M175" s="183"/>
      <c r="N175" s="401"/>
      <c r="O175" s="183"/>
      <c r="P175" s="402"/>
    </row>
    <row r="176" spans="1:16" s="94" customFormat="1" ht="15" customHeight="1">
      <c r="A176" s="110">
        <v>51</v>
      </c>
      <c r="B176" s="1022" t="s">
        <v>177</v>
      </c>
      <c r="C176" s="1022"/>
      <c r="D176" s="1022"/>
      <c r="E176" s="97"/>
      <c r="F176" s="395"/>
      <c r="G176" s="183"/>
      <c r="H176" s="396"/>
      <c r="I176" s="183"/>
      <c r="J176" s="397">
        <f>SUM(H176+F176)</f>
        <v>0</v>
      </c>
      <c r="K176" s="398"/>
      <c r="L176" s="421"/>
      <c r="M176" s="183"/>
      <c r="N176" s="401"/>
      <c r="O176" s="183"/>
      <c r="P176" s="402"/>
    </row>
    <row r="177" spans="1:16" s="94" customFormat="1" ht="15" customHeight="1" thickBot="1">
      <c r="A177" s="110">
        <v>52</v>
      </c>
      <c r="B177" s="1022" t="s">
        <v>25</v>
      </c>
      <c r="C177" s="1022"/>
      <c r="D177" s="1022"/>
      <c r="E177" s="97"/>
      <c r="F177" s="415"/>
      <c r="G177" s="183"/>
      <c r="H177" s="416"/>
      <c r="I177" s="183"/>
      <c r="J177" s="412">
        <f>SUM(H177+F177)</f>
        <v>0</v>
      </c>
      <c r="K177" s="398"/>
      <c r="L177" s="399"/>
      <c r="M177" s="183"/>
      <c r="N177" s="401"/>
      <c r="O177" s="183"/>
      <c r="P177" s="402"/>
    </row>
    <row r="178" spans="1:16" s="94" customFormat="1" ht="15" customHeight="1" thickBot="1">
      <c r="A178" s="110">
        <v>53</v>
      </c>
      <c r="B178" s="1042" t="s">
        <v>310</v>
      </c>
      <c r="C178" s="1042"/>
      <c r="D178" s="1042"/>
      <c r="E178" s="656"/>
      <c r="F178" s="658">
        <f>SUM(F174:F177)</f>
        <v>0</v>
      </c>
      <c r="G178" s="657"/>
      <c r="H178" s="658">
        <f>SUM(H174:H177)</f>
        <v>0</v>
      </c>
      <c r="I178" s="183"/>
      <c r="J178" s="659">
        <f>SUM(J174:J177)</f>
        <v>0</v>
      </c>
      <c r="K178" s="398"/>
      <c r="L178" s="658">
        <f>SUM(L174:L177)</f>
        <v>0</v>
      </c>
      <c r="M178" s="183"/>
      <c r="N178" s="658">
        <f>SUM(N174:N177)</f>
        <v>0</v>
      </c>
      <c r="O178" s="657"/>
      <c r="P178" s="659">
        <f>SUM(P174:P177)</f>
        <v>0</v>
      </c>
    </row>
    <row r="179" spans="1:16" s="94" customFormat="1" ht="15" customHeight="1">
      <c r="A179" s="110">
        <v>54</v>
      </c>
      <c r="B179" s="1023" t="s">
        <v>311</v>
      </c>
      <c r="C179" s="1023"/>
      <c r="D179" s="1023"/>
      <c r="E179" s="656"/>
      <c r="F179" s="650">
        <f>F178+F173</f>
        <v>0</v>
      </c>
      <c r="G179" s="657"/>
      <c r="H179" s="650">
        <f>H178+H173</f>
        <v>0</v>
      </c>
      <c r="I179" s="183"/>
      <c r="J179" s="651">
        <f>J178+J173</f>
        <v>0</v>
      </c>
      <c r="K179" s="398"/>
      <c r="L179" s="650">
        <f>L178</f>
        <v>0</v>
      </c>
      <c r="M179" s="183"/>
      <c r="N179" s="650">
        <f>N178+N173</f>
        <v>0</v>
      </c>
      <c r="O179" s="657"/>
      <c r="P179" s="651">
        <f>P178+P173</f>
        <v>0</v>
      </c>
    </row>
    <row r="180" spans="1:16" s="94" customFormat="1" ht="15" customHeight="1">
      <c r="A180" s="110">
        <v>55</v>
      </c>
      <c r="B180" s="1041" t="s">
        <v>304</v>
      </c>
      <c r="C180" s="1041"/>
      <c r="D180" s="1041"/>
      <c r="E180" s="660"/>
      <c r="F180" s="395"/>
      <c r="G180" s="183"/>
      <c r="H180" s="396"/>
      <c r="I180" s="183"/>
      <c r="J180" s="397">
        <f t="shared" ref="J180:J187" si="2">SUM(H180+F180)</f>
        <v>0</v>
      </c>
      <c r="K180" s="398"/>
      <c r="L180" s="421"/>
      <c r="M180" s="183"/>
      <c r="N180" s="396"/>
      <c r="O180" s="183"/>
      <c r="P180" s="400"/>
    </row>
    <row r="181" spans="1:16" s="94" customFormat="1" ht="15" customHeight="1">
      <c r="A181" s="110">
        <v>56</v>
      </c>
      <c r="B181" s="1041" t="s">
        <v>27</v>
      </c>
      <c r="C181" s="1041"/>
      <c r="D181" s="1041"/>
      <c r="E181" s="660"/>
      <c r="F181" s="395"/>
      <c r="G181" s="183"/>
      <c r="H181" s="396"/>
      <c r="I181" s="183"/>
      <c r="J181" s="397">
        <f t="shared" si="2"/>
        <v>0</v>
      </c>
      <c r="K181" s="398"/>
      <c r="L181" s="422"/>
      <c r="M181" s="183"/>
      <c r="N181" s="396"/>
      <c r="O181" s="183"/>
      <c r="P181" s="400"/>
    </row>
    <row r="182" spans="1:16" s="94" customFormat="1" ht="15" customHeight="1">
      <c r="A182" s="110">
        <v>57</v>
      </c>
      <c r="B182" s="1041" t="s">
        <v>69</v>
      </c>
      <c r="C182" s="1041"/>
      <c r="D182" s="1041"/>
      <c r="E182" s="660"/>
      <c r="F182" s="395"/>
      <c r="G182" s="183"/>
      <c r="H182" s="396"/>
      <c r="I182" s="183"/>
      <c r="J182" s="397">
        <f t="shared" si="2"/>
        <v>0</v>
      </c>
      <c r="K182" s="398"/>
      <c r="L182" s="399"/>
      <c r="M182" s="183"/>
      <c r="N182" s="401"/>
      <c r="O182" s="183"/>
      <c r="P182" s="402"/>
    </row>
    <row r="183" spans="1:16" s="94" customFormat="1" ht="15" customHeight="1">
      <c r="A183" s="110">
        <v>58</v>
      </c>
      <c r="B183" s="1041" t="s">
        <v>28</v>
      </c>
      <c r="C183" s="1041"/>
      <c r="D183" s="1041"/>
      <c r="E183" s="660"/>
      <c r="F183" s="395"/>
      <c r="G183" s="183"/>
      <c r="H183" s="396"/>
      <c r="I183" s="183"/>
      <c r="J183" s="397">
        <f t="shared" si="2"/>
        <v>0</v>
      </c>
      <c r="K183" s="398"/>
      <c r="L183" s="399"/>
      <c r="M183" s="183"/>
      <c r="N183" s="401"/>
      <c r="O183" s="183"/>
      <c r="P183" s="402"/>
    </row>
    <row r="184" spans="1:16" s="94" customFormat="1" ht="15" customHeight="1">
      <c r="A184" s="110">
        <v>59</v>
      </c>
      <c r="B184" s="1041" t="s">
        <v>51</v>
      </c>
      <c r="C184" s="1041"/>
      <c r="D184" s="1041"/>
      <c r="E184" s="660"/>
      <c r="F184" s="395"/>
      <c r="G184" s="183"/>
      <c r="H184" s="396"/>
      <c r="I184" s="183"/>
      <c r="J184" s="397">
        <f t="shared" si="2"/>
        <v>0</v>
      </c>
      <c r="K184" s="398"/>
      <c r="L184" s="399"/>
      <c r="M184" s="183"/>
      <c r="N184" s="401"/>
      <c r="O184" s="183"/>
      <c r="P184" s="402"/>
    </row>
    <row r="185" spans="1:16" s="94" customFormat="1" ht="15" customHeight="1">
      <c r="A185" s="110">
        <v>60</v>
      </c>
      <c r="B185" s="1022" t="s">
        <v>29</v>
      </c>
      <c r="C185" s="1022"/>
      <c r="D185" s="1022"/>
      <c r="E185" s="97"/>
      <c r="F185" s="395"/>
      <c r="G185" s="183"/>
      <c r="H185" s="396"/>
      <c r="I185" s="183"/>
      <c r="J185" s="397">
        <f t="shared" si="2"/>
        <v>0</v>
      </c>
      <c r="K185" s="398"/>
      <c r="L185" s="399"/>
      <c r="M185" s="183"/>
      <c r="N185" s="396"/>
      <c r="O185" s="183"/>
      <c r="P185" s="400"/>
    </row>
    <row r="186" spans="1:16" s="94" customFormat="1" ht="15" customHeight="1">
      <c r="A186" s="110">
        <v>61</v>
      </c>
      <c r="B186" s="1022" t="s">
        <v>44</v>
      </c>
      <c r="C186" s="1022"/>
      <c r="D186" s="1022"/>
      <c r="E186" s="661"/>
      <c r="F186" s="395"/>
      <c r="G186" s="183"/>
      <c r="H186" s="396"/>
      <c r="I186" s="183"/>
      <c r="J186" s="397">
        <f t="shared" si="2"/>
        <v>0</v>
      </c>
      <c r="K186" s="398"/>
      <c r="L186" s="399"/>
      <c r="M186" s="183"/>
      <c r="N186" s="396"/>
      <c r="O186" s="183"/>
      <c r="P186" s="400"/>
    </row>
    <row r="187" spans="1:16" s="94" customFormat="1" ht="15" customHeight="1" thickBot="1">
      <c r="A187" s="110">
        <v>62</v>
      </c>
      <c r="B187" s="1022" t="s">
        <v>70</v>
      </c>
      <c r="C187" s="1022"/>
      <c r="D187" s="1022"/>
      <c r="E187" s="97"/>
      <c r="F187" s="415"/>
      <c r="G187" s="183"/>
      <c r="H187" s="416"/>
      <c r="I187" s="183"/>
      <c r="J187" s="412">
        <f t="shared" si="2"/>
        <v>0</v>
      </c>
      <c r="K187" s="398"/>
      <c r="L187" s="399"/>
      <c r="M187" s="183"/>
      <c r="N187" s="401"/>
      <c r="O187" s="183"/>
      <c r="P187" s="402"/>
    </row>
    <row r="188" spans="1:16" s="94" customFormat="1" ht="15" customHeight="1">
      <c r="A188" s="110">
        <v>63</v>
      </c>
      <c r="B188" s="1023" t="s">
        <v>312</v>
      </c>
      <c r="C188" s="1023"/>
      <c r="D188" s="1023"/>
      <c r="E188" s="656"/>
      <c r="F188" s="649">
        <f>SUM(F179:F187)</f>
        <v>0</v>
      </c>
      <c r="G188" s="657"/>
      <c r="H188" s="650">
        <f>SUM(H179:H187)</f>
        <v>0</v>
      </c>
      <c r="I188" s="657"/>
      <c r="J188" s="651">
        <f>SUM(J179:J187)</f>
        <v>0</v>
      </c>
      <c r="K188" s="398"/>
      <c r="L188" s="649">
        <f>SUM(L179:L187)</f>
        <v>0</v>
      </c>
      <c r="M188" s="183"/>
      <c r="N188" s="650">
        <f>SUM(N179:N187)</f>
        <v>0</v>
      </c>
      <c r="O188" s="414">
        <f>SUM(O179:O187)</f>
        <v>0</v>
      </c>
      <c r="P188" s="651">
        <f>SUM(P179:P187)</f>
        <v>0</v>
      </c>
    </row>
    <row r="189" spans="1:16" s="94" customFormat="1" ht="15" customHeight="1">
      <c r="A189" s="110">
        <v>64</v>
      </c>
      <c r="B189" s="1051" t="s">
        <v>162</v>
      </c>
      <c r="C189" s="1051"/>
      <c r="D189" s="1051"/>
      <c r="E189" s="662"/>
      <c r="F189" s="395"/>
      <c r="G189" s="183"/>
      <c r="H189" s="396"/>
      <c r="I189" s="183"/>
      <c r="J189" s="397">
        <f>SUM(H189+F189)</f>
        <v>0</v>
      </c>
      <c r="K189" s="398"/>
      <c r="L189" s="399"/>
      <c r="M189" s="183"/>
      <c r="N189" s="401"/>
      <c r="O189" s="183"/>
      <c r="P189" s="402"/>
    </row>
    <row r="190" spans="1:16" s="94" customFormat="1" ht="15" customHeight="1">
      <c r="A190" s="110">
        <v>65</v>
      </c>
      <c r="B190" s="1022" t="s">
        <v>30</v>
      </c>
      <c r="C190" s="1022"/>
      <c r="D190" s="1022"/>
      <c r="E190" s="97"/>
      <c r="F190" s="395"/>
      <c r="G190" s="183"/>
      <c r="H190" s="396"/>
      <c r="I190" s="183"/>
      <c r="J190" s="397">
        <f>SUM(H190+F190)</f>
        <v>0</v>
      </c>
      <c r="K190" s="398"/>
      <c r="L190" s="399"/>
      <c r="M190" s="183"/>
      <c r="N190" s="401"/>
      <c r="O190" s="183"/>
      <c r="P190" s="402"/>
    </row>
    <row r="191" spans="1:16" s="94" customFormat="1" ht="15" customHeight="1">
      <c r="A191" s="110">
        <v>66</v>
      </c>
      <c r="B191" s="1022" t="s">
        <v>31</v>
      </c>
      <c r="C191" s="1022"/>
      <c r="D191" s="1022"/>
      <c r="E191" s="97"/>
      <c r="F191" s="395"/>
      <c r="G191" s="183"/>
      <c r="H191" s="396"/>
      <c r="I191" s="183"/>
      <c r="J191" s="397">
        <f>SUM(H191+F191)</f>
        <v>0</v>
      </c>
      <c r="K191" s="398"/>
      <c r="L191" s="399"/>
      <c r="M191" s="183"/>
      <c r="N191" s="401"/>
      <c r="O191" s="183"/>
      <c r="P191" s="402"/>
    </row>
    <row r="192" spans="1:16" s="94" customFormat="1" ht="15" customHeight="1">
      <c r="A192" s="110">
        <v>67</v>
      </c>
      <c r="B192" s="159"/>
      <c r="C192" s="159"/>
      <c r="D192" s="159" t="s">
        <v>235</v>
      </c>
      <c r="E192" s="97"/>
      <c r="F192" s="403"/>
      <c r="G192" s="183"/>
      <c r="H192" s="404"/>
      <c r="I192" s="183"/>
      <c r="J192" s="397">
        <f>SUM(H192+F192)</f>
        <v>0</v>
      </c>
      <c r="K192" s="398"/>
      <c r="L192" s="399"/>
      <c r="M192" s="183"/>
      <c r="N192" s="401"/>
      <c r="O192" s="183"/>
      <c r="P192" s="402"/>
    </row>
    <row r="193" spans="1:16" s="94" customFormat="1" ht="15" customHeight="1" thickBot="1">
      <c r="A193" s="110">
        <v>68</v>
      </c>
      <c r="B193" s="1021" t="s">
        <v>178</v>
      </c>
      <c r="C193" s="1021"/>
      <c r="D193" s="1021"/>
      <c r="E193" s="663"/>
      <c r="F193" s="423"/>
      <c r="G193" s="183"/>
      <c r="H193" s="424"/>
      <c r="I193" s="183"/>
      <c r="J193" s="425">
        <f>SUM(H193+F193)</f>
        <v>0</v>
      </c>
      <c r="K193" s="398"/>
      <c r="L193" s="426"/>
      <c r="M193" s="183"/>
      <c r="N193" s="427"/>
      <c r="O193" s="183"/>
      <c r="P193" s="428"/>
    </row>
    <row r="194" spans="1:16" s="94" customFormat="1" ht="15" customHeight="1" thickTop="1" thickBot="1">
      <c r="A194" s="110">
        <v>69</v>
      </c>
      <c r="B194" s="1020" t="s">
        <v>313</v>
      </c>
      <c r="C194" s="1020"/>
      <c r="D194" s="1020"/>
      <c r="E194" s="656"/>
      <c r="F194" s="646">
        <f>SUM(F188:F193)</f>
        <v>0</v>
      </c>
      <c r="G194" s="657"/>
      <c r="H194" s="647">
        <f>SUM(H188:H193)</f>
        <v>0</v>
      </c>
      <c r="I194" s="657"/>
      <c r="J194" s="648">
        <f>SUM(J188:J193)</f>
        <v>0</v>
      </c>
      <c r="K194" s="398"/>
      <c r="L194" s="646">
        <f>SUM(L188:L193)</f>
        <v>0</v>
      </c>
      <c r="M194" s="657"/>
      <c r="N194" s="647">
        <f>SUM(N188:N193)</f>
        <v>0</v>
      </c>
      <c r="O194" s="657"/>
      <c r="P194" s="648">
        <f>SUM(P188:P193)</f>
        <v>0</v>
      </c>
    </row>
    <row r="195" spans="1:16" ht="3" customHeight="1" thickBot="1">
      <c r="B195" s="93"/>
      <c r="C195" s="90"/>
      <c r="D195" s="90"/>
      <c r="E195" s="90"/>
      <c r="F195" s="429"/>
      <c r="G195" s="430"/>
      <c r="H195" s="429"/>
      <c r="I195" s="430"/>
      <c r="J195" s="429"/>
      <c r="K195" s="431"/>
      <c r="L195" s="432"/>
      <c r="M195" s="433"/>
      <c r="N195" s="432"/>
      <c r="O195" s="433"/>
      <c r="P195" s="432"/>
    </row>
    <row r="196" spans="1:16" s="94" customFormat="1" ht="6.75" customHeight="1" thickBot="1">
      <c r="A196" s="110"/>
      <c r="B196" s="107"/>
      <c r="F196" s="183"/>
      <c r="G196" s="183"/>
      <c r="H196" s="183"/>
      <c r="I196" s="183"/>
      <c r="J196" s="183"/>
      <c r="K196" s="183"/>
      <c r="L196" s="434"/>
      <c r="M196" s="183"/>
      <c r="N196" s="434"/>
      <c r="O196" s="183"/>
      <c r="P196" s="434"/>
    </row>
    <row r="197" spans="1:16" s="94" customFormat="1" ht="6" customHeight="1">
      <c r="A197" s="110"/>
      <c r="B197" s="151"/>
      <c r="C197" s="152"/>
      <c r="D197" s="152"/>
      <c r="E197" s="152"/>
      <c r="F197" s="153"/>
      <c r="G197" s="152"/>
      <c r="H197" s="153"/>
      <c r="I197" s="152"/>
      <c r="J197" s="153"/>
      <c r="K197" s="152"/>
      <c r="L197" s="154"/>
      <c r="M197" s="152"/>
      <c r="N197" s="154"/>
      <c r="O197" s="152"/>
      <c r="P197" s="154"/>
    </row>
    <row r="198" spans="1:16" s="94" customFormat="1" ht="48.75" customHeight="1" thickBot="1">
      <c r="A198" s="110"/>
      <c r="B198" s="101"/>
      <c r="H198" s="92"/>
      <c r="I198" s="91"/>
      <c r="J198" s="92"/>
      <c r="K198" s="91"/>
      <c r="L198" s="833" t="s">
        <v>216</v>
      </c>
      <c r="M198" s="834"/>
      <c r="N198" s="835" t="s">
        <v>217</v>
      </c>
      <c r="O198" s="834"/>
      <c r="P198" s="835" t="s">
        <v>215</v>
      </c>
    </row>
    <row r="199" spans="1:16" s="94" customFormat="1" ht="15.75" customHeight="1" thickBot="1">
      <c r="A199" s="110">
        <v>70</v>
      </c>
      <c r="B199" s="143"/>
      <c r="C199" s="105"/>
      <c r="D199" s="106" t="s">
        <v>40</v>
      </c>
      <c r="F199" s="101"/>
      <c r="H199" s="99"/>
      <c r="I199" s="98"/>
      <c r="J199" s="98"/>
      <c r="K199" s="98"/>
      <c r="L199" s="450">
        <f>L188</f>
        <v>0</v>
      </c>
      <c r="M199" s="451"/>
      <c r="N199" s="452">
        <f>N188</f>
        <v>0</v>
      </c>
      <c r="O199" s="451"/>
      <c r="P199" s="452">
        <f>P188</f>
        <v>0</v>
      </c>
    </row>
    <row r="200" spans="1:16" s="94" customFormat="1" ht="15.75" customHeight="1">
      <c r="A200" s="110"/>
      <c r="B200" s="1015" t="s">
        <v>72</v>
      </c>
      <c r="C200" s="1015"/>
      <c r="D200" s="1015"/>
      <c r="H200" s="96"/>
      <c r="I200" s="102"/>
      <c r="J200" s="96"/>
      <c r="K200" s="102"/>
      <c r="L200" s="96"/>
      <c r="M200" s="102"/>
      <c r="N200" s="96"/>
      <c r="O200" s="102"/>
      <c r="P200" s="96"/>
    </row>
    <row r="201" spans="1:16" s="94" customFormat="1" ht="3.75" customHeight="1">
      <c r="A201" s="110"/>
      <c r="B201" s="1016"/>
      <c r="C201" s="1016"/>
      <c r="D201" s="1016"/>
      <c r="H201" s="101"/>
      <c r="J201" s="101"/>
      <c r="L201" s="101"/>
      <c r="N201" s="101"/>
      <c r="P201" s="101"/>
    </row>
    <row r="202" spans="1:16" s="94" customFormat="1" ht="15.75" customHeight="1">
      <c r="A202" s="110">
        <v>71</v>
      </c>
      <c r="D202" s="141" t="s">
        <v>247</v>
      </c>
      <c r="H202" s="1056"/>
      <c r="I202" s="1056"/>
      <c r="J202" s="1056"/>
      <c r="L202" s="435"/>
      <c r="M202" s="183"/>
      <c r="N202" s="396"/>
      <c r="O202" s="183"/>
      <c r="P202" s="396"/>
    </row>
    <row r="203" spans="1:16" s="94" customFormat="1" ht="15.75" customHeight="1">
      <c r="A203" s="110">
        <v>72</v>
      </c>
      <c r="D203" s="141" t="s">
        <v>248</v>
      </c>
      <c r="H203" s="1055"/>
      <c r="I203" s="1055"/>
      <c r="J203" s="1055"/>
      <c r="L203" s="435"/>
      <c r="M203" s="183"/>
      <c r="N203" s="396"/>
      <c r="O203" s="183"/>
      <c r="P203" s="396"/>
    </row>
    <row r="204" spans="1:16" s="94" customFormat="1" ht="15.75" customHeight="1">
      <c r="A204" s="110">
        <v>73</v>
      </c>
      <c r="D204" s="141" t="s">
        <v>190</v>
      </c>
      <c r="H204" s="101"/>
      <c r="J204" s="101"/>
      <c r="L204" s="435"/>
      <c r="M204" s="183"/>
      <c r="N204" s="396"/>
      <c r="O204" s="183"/>
      <c r="P204" s="396"/>
    </row>
    <row r="205" spans="1:16" s="94" customFormat="1" ht="15.75" customHeight="1">
      <c r="A205" s="110">
        <v>74</v>
      </c>
      <c r="D205" s="141" t="s">
        <v>250</v>
      </c>
      <c r="H205" s="101"/>
      <c r="J205" s="101"/>
      <c r="L205" s="435"/>
      <c r="M205" s="183"/>
      <c r="N205" s="396"/>
      <c r="O205" s="183"/>
      <c r="P205" s="396"/>
    </row>
    <row r="206" spans="1:16" s="94" customFormat="1" ht="15.75" customHeight="1" thickBot="1">
      <c r="A206" s="110">
        <v>75</v>
      </c>
      <c r="B206" s="103"/>
      <c r="C206" s="103"/>
      <c r="D206" s="142" t="s">
        <v>74</v>
      </c>
      <c r="H206" s="104"/>
      <c r="I206" s="103"/>
      <c r="J206" s="104"/>
      <c r="L206" s="436"/>
      <c r="M206" s="183"/>
      <c r="N206" s="424"/>
      <c r="O206" s="183"/>
      <c r="P206" s="424"/>
    </row>
    <row r="207" spans="1:16" s="94" customFormat="1" ht="15.75" customHeight="1" thickTop="1">
      <c r="A207" s="110">
        <v>76</v>
      </c>
      <c r="B207" s="145"/>
      <c r="C207" s="145"/>
      <c r="D207" s="146" t="s">
        <v>73</v>
      </c>
      <c r="H207" s="101"/>
      <c r="J207" s="101"/>
      <c r="L207" s="183">
        <f>SUM(L202:L206)</f>
        <v>0</v>
      </c>
      <c r="M207" s="183"/>
      <c r="N207" s="183">
        <f>SUM(N202:N206)</f>
        <v>0</v>
      </c>
      <c r="O207" s="183"/>
      <c r="P207" s="183">
        <f>SUM(P202:P206)</f>
        <v>0</v>
      </c>
    </row>
    <row r="208" spans="1:16" s="94" customFormat="1" ht="15.75" customHeight="1" thickBot="1">
      <c r="A208" s="110">
        <v>77</v>
      </c>
      <c r="B208" s="103"/>
      <c r="C208" s="103"/>
      <c r="D208" s="144" t="s">
        <v>48</v>
      </c>
      <c r="H208" s="108"/>
      <c r="I208" s="109"/>
      <c r="J208" s="108"/>
      <c r="K208" s="100"/>
      <c r="L208" s="437">
        <f>L199-L207</f>
        <v>0</v>
      </c>
      <c r="M208" s="411"/>
      <c r="N208" s="437">
        <f>N199-N207</f>
        <v>0</v>
      </c>
      <c r="O208" s="411"/>
      <c r="P208" s="437">
        <f>P199-P207</f>
        <v>0</v>
      </c>
    </row>
    <row r="209" spans="1:16" s="94" customFormat="1" ht="15.75" customHeight="1" thickTop="1">
      <c r="A209" s="110">
        <v>78</v>
      </c>
      <c r="D209" s="141" t="s">
        <v>249</v>
      </c>
      <c r="H209" s="101"/>
      <c r="J209" s="101"/>
      <c r="L209" s="435"/>
      <c r="M209" s="183"/>
      <c r="N209" s="449"/>
      <c r="O209" s="183"/>
      <c r="P209" s="449"/>
    </row>
    <row r="210" spans="1:16" s="94" customFormat="1" ht="15.75" customHeight="1" thickBot="1">
      <c r="A210" s="110">
        <v>79</v>
      </c>
      <c r="B210" s="334"/>
      <c r="C210" s="334"/>
      <c r="D210" s="335" t="s">
        <v>286</v>
      </c>
      <c r="H210" s="336"/>
      <c r="I210" s="334"/>
      <c r="J210" s="336"/>
      <c r="L210" s="438"/>
      <c r="M210" s="183"/>
      <c r="N210" s="439">
        <f>IF(N209&gt;0,(N208*N209),0)</f>
        <v>0</v>
      </c>
      <c r="O210" s="183"/>
      <c r="P210" s="439">
        <f>IF(P209&gt;0,(P208*P209),0)</f>
        <v>0</v>
      </c>
    </row>
    <row r="211" spans="1:16" s="94" customFormat="1" ht="15.75" customHeight="1" thickTop="1" thickBot="1">
      <c r="A211" s="110"/>
      <c r="D211" s="141"/>
      <c r="H211" s="101"/>
      <c r="J211" s="101"/>
      <c r="L211" s="440"/>
      <c r="M211" s="183"/>
      <c r="N211" s="183"/>
      <c r="O211" s="183"/>
      <c r="P211" s="183"/>
    </row>
    <row r="212" spans="1:16" s="94" customFormat="1" ht="15.75" customHeight="1">
      <c r="A212" s="110"/>
      <c r="B212" s="1052" t="s">
        <v>453</v>
      </c>
      <c r="C212" s="1053"/>
      <c r="D212" s="1053"/>
      <c r="E212" s="1053"/>
      <c r="F212" s="1053"/>
      <c r="G212" s="1053"/>
      <c r="H212" s="1053"/>
      <c r="I212" s="1053"/>
      <c r="J212" s="1053"/>
      <c r="K212" s="1053"/>
      <c r="L212" s="1053"/>
      <c r="M212" s="1053"/>
      <c r="N212" s="1053"/>
      <c r="O212" s="1053"/>
      <c r="P212" s="1054"/>
    </row>
    <row r="213" spans="1:16" s="94" customFormat="1" ht="3.75" customHeight="1" thickBot="1">
      <c r="A213" s="110"/>
      <c r="B213" s="346"/>
      <c r="D213" s="141"/>
      <c r="H213" s="101"/>
      <c r="J213" s="101"/>
      <c r="L213" s="440"/>
      <c r="M213" s="183"/>
      <c r="N213" s="183"/>
      <c r="O213" s="183"/>
      <c r="P213" s="446"/>
    </row>
    <row r="214" spans="1:16" s="94" customFormat="1" ht="23.25" customHeight="1">
      <c r="A214" s="110">
        <v>80</v>
      </c>
      <c r="B214" s="355" t="s">
        <v>295</v>
      </c>
      <c r="C214" s="152"/>
      <c r="D214" s="356" t="s">
        <v>207</v>
      </c>
      <c r="E214" s="152"/>
      <c r="F214" s="152"/>
      <c r="G214" s="152"/>
      <c r="H214" s="153"/>
      <c r="I214" s="152"/>
      <c r="J214" s="153"/>
      <c r="K214" s="152"/>
      <c r="L214" s="420">
        <f>L208+L210</f>
        <v>0</v>
      </c>
      <c r="M214" s="441"/>
      <c r="N214" s="420">
        <f>N208+N210</f>
        <v>0</v>
      </c>
      <c r="O214" s="441"/>
      <c r="P214" s="442">
        <f>P208+P210</f>
        <v>0</v>
      </c>
    </row>
    <row r="215" spans="1:16" s="94" customFormat="1" ht="3.75" customHeight="1">
      <c r="A215" s="110"/>
      <c r="B215" s="354"/>
      <c r="D215" s="141"/>
      <c r="H215" s="101"/>
      <c r="J215" s="101"/>
      <c r="L215" s="411"/>
      <c r="M215" s="411"/>
      <c r="N215" s="411"/>
      <c r="O215" s="411"/>
      <c r="P215" s="443"/>
    </row>
    <row r="216" spans="1:16" s="94" customFormat="1" ht="19.5" customHeight="1">
      <c r="A216" s="110">
        <v>81</v>
      </c>
      <c r="B216" s="347"/>
      <c r="C216" s="148"/>
      <c r="D216" s="353" t="s">
        <v>293</v>
      </c>
      <c r="H216" s="101"/>
      <c r="J216" s="101"/>
      <c r="L216" s="460"/>
      <c r="M216" s="460"/>
      <c r="N216" s="460"/>
      <c r="O216" s="460"/>
      <c r="P216" s="448">
        <f>SUM(L214,N214,P214)</f>
        <v>0</v>
      </c>
    </row>
    <row r="217" spans="1:16" s="94" customFormat="1" ht="3.75" customHeight="1" thickBot="1">
      <c r="A217" s="110"/>
      <c r="B217" s="461"/>
      <c r="C217" s="98"/>
      <c r="D217" s="462"/>
      <c r="E217" s="98"/>
      <c r="F217" s="98"/>
      <c r="G217" s="98"/>
      <c r="H217" s="99"/>
      <c r="I217" s="98"/>
      <c r="J217" s="99"/>
      <c r="K217" s="98"/>
      <c r="L217" s="463"/>
      <c r="M217" s="463"/>
      <c r="N217" s="463"/>
      <c r="O217" s="463"/>
      <c r="P217" s="464"/>
    </row>
    <row r="218" spans="1:16" s="94" customFormat="1" ht="3.75" customHeight="1">
      <c r="A218" s="110"/>
      <c r="B218" s="346"/>
      <c r="D218" s="296"/>
      <c r="H218" s="101"/>
      <c r="J218" s="101"/>
      <c r="L218" s="411"/>
      <c r="M218" s="411"/>
      <c r="N218" s="411"/>
      <c r="O218" s="411"/>
      <c r="P218" s="443"/>
    </row>
    <row r="219" spans="1:16" s="351" customFormat="1" ht="21" customHeight="1">
      <c r="A219" s="110">
        <v>82</v>
      </c>
      <c r="B219" s="354" t="s">
        <v>294</v>
      </c>
      <c r="C219" s="94"/>
      <c r="D219" s="141" t="s">
        <v>296</v>
      </c>
      <c r="E219" s="94"/>
      <c r="F219" s="94"/>
      <c r="G219" s="94"/>
      <c r="H219" s="101"/>
      <c r="I219" s="94"/>
      <c r="J219" s="101"/>
      <c r="K219" s="94"/>
      <c r="L219" s="418">
        <f>'Qualified Basis 3335-C'!D72</f>
        <v>0</v>
      </c>
      <c r="M219" s="411"/>
      <c r="N219" s="418">
        <f>'Qualified Basis 3335-C'!K72</f>
        <v>0</v>
      </c>
      <c r="O219" s="411"/>
      <c r="P219" s="444">
        <f>'Qualified Basis 3335-C'!R72</f>
        <v>0</v>
      </c>
    </row>
    <row r="220" spans="1:16" s="351" customFormat="1" ht="4.5" customHeight="1">
      <c r="A220" s="110"/>
      <c r="B220" s="346"/>
      <c r="C220" s="94"/>
      <c r="D220" s="296"/>
      <c r="E220" s="94"/>
      <c r="F220" s="94"/>
      <c r="G220" s="94"/>
      <c r="H220" s="101"/>
      <c r="I220" s="94"/>
      <c r="J220" s="101"/>
      <c r="K220" s="94"/>
      <c r="L220" s="411"/>
      <c r="M220" s="411"/>
      <c r="N220" s="411"/>
      <c r="O220" s="411"/>
      <c r="P220" s="443"/>
    </row>
    <row r="221" spans="1:16" s="351" customFormat="1" ht="21" customHeight="1">
      <c r="A221" s="110">
        <v>83</v>
      </c>
      <c r="B221" s="347"/>
      <c r="C221" s="148"/>
      <c r="D221" s="353" t="s">
        <v>293</v>
      </c>
      <c r="E221" s="94"/>
      <c r="F221" s="94"/>
      <c r="G221" s="94"/>
      <c r="H221" s="101"/>
      <c r="I221" s="94"/>
      <c r="J221" s="101"/>
      <c r="K221" s="94"/>
      <c r="L221" s="460"/>
      <c r="M221" s="460"/>
      <c r="N221" s="460"/>
      <c r="O221" s="460"/>
      <c r="P221" s="448">
        <f>SUM(P219,N219,L219)</f>
        <v>0</v>
      </c>
    </row>
    <row r="222" spans="1:16" s="351" customFormat="1" ht="3" customHeight="1" thickBot="1">
      <c r="A222" s="110"/>
      <c r="B222" s="461"/>
      <c r="C222" s="98"/>
      <c r="D222" s="462"/>
      <c r="E222" s="98"/>
      <c r="F222" s="98"/>
      <c r="G222" s="98"/>
      <c r="H222" s="99"/>
      <c r="I222" s="98"/>
      <c r="J222" s="99"/>
      <c r="K222" s="98"/>
      <c r="L222" s="463"/>
      <c r="M222" s="463"/>
      <c r="N222" s="463"/>
      <c r="O222" s="463"/>
      <c r="P222" s="464"/>
    </row>
    <row r="223" spans="1:16" s="351" customFormat="1" ht="4.5" customHeight="1">
      <c r="A223" s="110"/>
      <c r="B223" s="346"/>
      <c r="C223" s="94"/>
      <c r="D223" s="296"/>
      <c r="E223" s="94"/>
      <c r="F223" s="94"/>
      <c r="G223" s="94"/>
      <c r="H223" s="101"/>
      <c r="I223" s="94"/>
      <c r="J223" s="101"/>
      <c r="K223" s="94"/>
      <c r="L223" s="411"/>
      <c r="M223" s="411"/>
      <c r="N223" s="411"/>
      <c r="O223" s="411"/>
      <c r="P223" s="443"/>
    </row>
    <row r="224" spans="1:16" s="351" customFormat="1" ht="21" customHeight="1">
      <c r="A224" s="110">
        <v>84</v>
      </c>
      <c r="B224" s="354" t="s">
        <v>298</v>
      </c>
      <c r="C224" s="94"/>
      <c r="D224" s="141" t="s">
        <v>297</v>
      </c>
      <c r="E224" s="94"/>
      <c r="F224" s="94"/>
      <c r="G224" s="94"/>
      <c r="H224" s="101"/>
      <c r="I224" s="94"/>
      <c r="J224" s="345"/>
      <c r="K224" s="100"/>
      <c r="L224" s="419">
        <f>'Qualified Basis 3335-C'!G72</f>
        <v>0</v>
      </c>
      <c r="M224" s="414"/>
      <c r="N224" s="419">
        <f>'Qualified Basis 3335-C'!N72</f>
        <v>0</v>
      </c>
      <c r="O224" s="414"/>
      <c r="P224" s="445">
        <f>'Qualified Basis 3335-C'!U72</f>
        <v>0</v>
      </c>
    </row>
    <row r="225" spans="1:16" s="351" customFormat="1" ht="3.75" customHeight="1">
      <c r="A225" s="110"/>
      <c r="B225" s="346"/>
      <c r="C225" s="94"/>
      <c r="D225" s="141"/>
      <c r="E225" s="94"/>
      <c r="F225" s="94"/>
      <c r="G225" s="94"/>
      <c r="H225" s="101"/>
      <c r="I225" s="94"/>
      <c r="J225" s="101"/>
      <c r="K225" s="94"/>
      <c r="L225" s="183"/>
      <c r="M225" s="183"/>
      <c r="N225" s="183"/>
      <c r="O225" s="183"/>
      <c r="P225" s="446"/>
    </row>
    <row r="226" spans="1:16" s="351" customFormat="1" ht="21" customHeight="1">
      <c r="A226" s="110">
        <v>85</v>
      </c>
      <c r="B226" s="347"/>
      <c r="C226" s="148"/>
      <c r="D226" s="353" t="s">
        <v>293</v>
      </c>
      <c r="E226" s="148"/>
      <c r="F226" s="94"/>
      <c r="G226" s="94"/>
      <c r="H226" s="94"/>
      <c r="I226" s="94"/>
      <c r="J226" s="101"/>
      <c r="K226" s="94"/>
      <c r="L226" s="447"/>
      <c r="M226" s="447"/>
      <c r="N226" s="447"/>
      <c r="O226" s="447"/>
      <c r="P226" s="448">
        <f>L224+N224+P224</f>
        <v>0</v>
      </c>
    </row>
    <row r="227" spans="1:16" s="94" customFormat="1" ht="3.75" customHeight="1" thickBot="1">
      <c r="A227" s="110"/>
      <c r="B227" s="348"/>
      <c r="C227" s="98"/>
      <c r="D227" s="99"/>
      <c r="E227" s="98"/>
      <c r="F227" s="99"/>
      <c r="G227" s="98"/>
      <c r="H227" s="99"/>
      <c r="I227" s="98"/>
      <c r="J227" s="149"/>
      <c r="K227" s="149"/>
      <c r="L227" s="149"/>
      <c r="M227" s="149"/>
      <c r="N227" s="149"/>
      <c r="O227" s="149"/>
      <c r="P227" s="349"/>
    </row>
    <row r="228" spans="1:16" s="94" customFormat="1" ht="9" customHeight="1">
      <c r="H228" s="693"/>
      <c r="I228" s="644"/>
      <c r="J228" s="644"/>
      <c r="L228" s="693"/>
      <c r="N228" s="644"/>
    </row>
    <row r="229" spans="1:16" s="94" customFormat="1" ht="3.75" customHeight="1"/>
    <row r="230" spans="1:16" ht="3.75" customHeight="1">
      <c r="C230" s="100"/>
      <c r="D230" s="94"/>
      <c r="E230" s="101"/>
      <c r="F230"/>
      <c r="G230" s="3"/>
      <c r="H230"/>
      <c r="I230" s="3"/>
      <c r="J230"/>
      <c r="K230" s="3"/>
      <c r="L230"/>
      <c r="M230" s="3"/>
      <c r="N230"/>
      <c r="O230" s="3"/>
      <c r="P230" s="86"/>
    </row>
    <row r="231" spans="1:16" ht="4.5" customHeight="1">
      <c r="C231" s="94"/>
      <c r="D231" s="94"/>
      <c r="E231" s="94"/>
      <c r="F231" s="101"/>
    </row>
    <row r="232" spans="1:16" ht="3.75" customHeight="1">
      <c r="B232" s="83"/>
    </row>
    <row r="233" spans="1:16" ht="3.75" customHeight="1"/>
    <row r="235" spans="1:16" ht="3.75" customHeight="1"/>
    <row r="237" spans="1:16" ht="3.75" customHeight="1"/>
    <row r="239" spans="1:16" ht="3.75" customHeight="1"/>
    <row r="241" ht="3.75" customHeight="1"/>
  </sheetData>
  <sheetProtection algorithmName="SHA-512" hashValue="kcnjFDf12IzwvDQp2tn+oQwh4lKLSaOcRM0VkIkHu27qm5pTwXKtjkFCveB6ODnZvB2Ww/i/hqMj8d5AOK0Cag==" saltValue="RmC9oP6zkHsNobDLmDL9rg==" spinCount="100000" sheet="1" selectLockedCells="1"/>
  <customSheetViews>
    <customSheetView guid="{FB69FFF1-34BD-45AF-976A-153282F1EF02}" scale="85" showGridLines="0">
      <selection activeCell="C3" sqref="C3:H3"/>
      <rowBreaks count="1" manualBreakCount="1">
        <brk id="87" max="15" man="1"/>
      </rowBreaks>
      <colBreaks count="1" manualBreakCount="1">
        <brk id="17" max="155" man="1"/>
      </colBreaks>
      <pageMargins left="0.7" right="0.7" top="0.75" bottom="0.75" header="0.3" footer="0.3"/>
      <pageSetup scale="55" fitToHeight="0" orientation="portrait" r:id="rId1"/>
      <headerFooter>
        <oddFooter>&amp;L&amp;8Rev 11/2015</oddFooter>
      </headerFooter>
    </customSheetView>
  </customSheetViews>
  <mergeCells count="96">
    <mergeCell ref="B189:D189"/>
    <mergeCell ref="B156:D156"/>
    <mergeCell ref="B212:P212"/>
    <mergeCell ref="N6:P6"/>
    <mergeCell ref="H203:J203"/>
    <mergeCell ref="H202:J202"/>
    <mergeCell ref="B135:D135"/>
    <mergeCell ref="B171:D171"/>
    <mergeCell ref="B146:D146"/>
    <mergeCell ref="B147:D147"/>
    <mergeCell ref="B136:D136"/>
    <mergeCell ref="C6:H6"/>
    <mergeCell ref="B191:D191"/>
    <mergeCell ref="B184:D184"/>
    <mergeCell ref="B190:D190"/>
    <mergeCell ref="B187:D187"/>
    <mergeCell ref="B188:D188"/>
    <mergeCell ref="N4:P4"/>
    <mergeCell ref="B183:D183"/>
    <mergeCell ref="F122:F124"/>
    <mergeCell ref="B138:D138"/>
    <mergeCell ref="B143:D143"/>
    <mergeCell ref="B139:D139"/>
    <mergeCell ref="B159:D159"/>
    <mergeCell ref="B168:D168"/>
    <mergeCell ref="B145:D145"/>
    <mergeCell ref="N8:P8"/>
    <mergeCell ref="B124:D124"/>
    <mergeCell ref="B182:D182"/>
    <mergeCell ref="B176:D176"/>
    <mergeCell ref="B181:D181"/>
    <mergeCell ref="N10:P10"/>
    <mergeCell ref="N12:P12"/>
    <mergeCell ref="C112:K112"/>
    <mergeCell ref="B180:D180"/>
    <mergeCell ref="B151:D151"/>
    <mergeCell ref="B157:D157"/>
    <mergeCell ref="B173:D173"/>
    <mergeCell ref="B178:D178"/>
    <mergeCell ref="B172:D172"/>
    <mergeCell ref="B170:D170"/>
    <mergeCell ref="B155:D155"/>
    <mergeCell ref="B162:D162"/>
    <mergeCell ref="B137:D137"/>
    <mergeCell ref="D12:F12"/>
    <mergeCell ref="B174:D174"/>
    <mergeCell ref="B177:D177"/>
    <mergeCell ref="H12:L12"/>
    <mergeCell ref="C8:H8"/>
    <mergeCell ref="C4:H4"/>
    <mergeCell ref="B130:D130"/>
    <mergeCell ref="B131:D131"/>
    <mergeCell ref="B132:D132"/>
    <mergeCell ref="B128:D128"/>
    <mergeCell ref="B129:D129"/>
    <mergeCell ref="H122:H124"/>
    <mergeCell ref="B54:H54"/>
    <mergeCell ref="C102:K102"/>
    <mergeCell ref="B126:D126"/>
    <mergeCell ref="H95:P95"/>
    <mergeCell ref="L122:P122"/>
    <mergeCell ref="L24:P24"/>
    <mergeCell ref="L121:P121"/>
    <mergeCell ref="D24:J24"/>
    <mergeCell ref="B186:D186"/>
    <mergeCell ref="A2:H2"/>
    <mergeCell ref="B169:D169"/>
    <mergeCell ref="B144:D144"/>
    <mergeCell ref="B140:D140"/>
    <mergeCell ref="B165:D165"/>
    <mergeCell ref="B127:D127"/>
    <mergeCell ref="B141:D141"/>
    <mergeCell ref="B164:D164"/>
    <mergeCell ref="B161:D161"/>
    <mergeCell ref="B152:D152"/>
    <mergeCell ref="B167:D167"/>
    <mergeCell ref="B163:D163"/>
    <mergeCell ref="B154:D154"/>
    <mergeCell ref="C10:H10"/>
    <mergeCell ref="A120:D120"/>
    <mergeCell ref="F13:J13"/>
    <mergeCell ref="B200:D201"/>
    <mergeCell ref="F121:J121"/>
    <mergeCell ref="B194:D194"/>
    <mergeCell ref="B193:D193"/>
    <mergeCell ref="B185:D185"/>
    <mergeCell ref="B166:D166"/>
    <mergeCell ref="B160:D160"/>
    <mergeCell ref="B175:D175"/>
    <mergeCell ref="B179:D179"/>
    <mergeCell ref="B153:D153"/>
    <mergeCell ref="B142:D142"/>
    <mergeCell ref="B148:D148"/>
    <mergeCell ref="B158:D158"/>
    <mergeCell ref="B149:D149"/>
    <mergeCell ref="B150:D150"/>
  </mergeCells>
  <phoneticPr fontId="6" type="noConversion"/>
  <conditionalFormatting sqref="B54">
    <cfRule type="containsBlanks" dxfId="214" priority="285">
      <formula>LEN(TRIM(B54))=0</formula>
    </cfRule>
  </conditionalFormatting>
  <conditionalFormatting sqref="B65 B67 B69">
    <cfRule type="containsBlanks" dxfId="213" priority="305">
      <formula>LEN(TRIM(B65))=0</formula>
    </cfRule>
  </conditionalFormatting>
  <conditionalFormatting sqref="B94">
    <cfRule type="containsBlanks" dxfId="212" priority="298">
      <formula>LEN(TRIM(B94))=0</formula>
    </cfRule>
  </conditionalFormatting>
  <conditionalFormatting sqref="B96">
    <cfRule type="containsBlanks" dxfId="211" priority="57">
      <formula>LEN(TRIM(B96))=0</formula>
    </cfRule>
  </conditionalFormatting>
  <conditionalFormatting sqref="B98">
    <cfRule type="containsBlanks" dxfId="210" priority="56">
      <formula>LEN(TRIM(B98))=0</formula>
    </cfRule>
  </conditionalFormatting>
  <conditionalFormatting sqref="B100">
    <cfRule type="containsBlanks" dxfId="209" priority="55">
      <formula>LEN(TRIM(B100))=0</formula>
    </cfRule>
  </conditionalFormatting>
  <conditionalFormatting sqref="B102">
    <cfRule type="containsBlanks" dxfId="208" priority="54">
      <formula>LEN(TRIM(B102))=0</formula>
    </cfRule>
  </conditionalFormatting>
  <conditionalFormatting sqref="B104">
    <cfRule type="containsBlanks" dxfId="207" priority="53">
      <formula>LEN(TRIM(B104))=0</formula>
    </cfRule>
  </conditionalFormatting>
  <conditionalFormatting sqref="B106">
    <cfRule type="containsBlanks" dxfId="206" priority="52">
      <formula>LEN(TRIM(B106))=0</formula>
    </cfRule>
  </conditionalFormatting>
  <conditionalFormatting sqref="B108">
    <cfRule type="containsBlanks" dxfId="205" priority="5">
      <formula>LEN(TRIM(B108))=0</formula>
    </cfRule>
  </conditionalFormatting>
  <conditionalFormatting sqref="B110">
    <cfRule type="containsBlanks" dxfId="204" priority="4">
      <formula>LEN(TRIM(B110))=0</formula>
    </cfRule>
  </conditionalFormatting>
  <conditionalFormatting sqref="B112">
    <cfRule type="containsBlanks" dxfId="203" priority="51">
      <formula>LEN(TRIM(B112))=0</formula>
    </cfRule>
  </conditionalFormatting>
  <conditionalFormatting sqref="C4 N4 C6 C8 N126:N127 P126:P127 F126:F137 H126:H137 N129:N137 P129:P137 F139 H139 N139 P139 F141:F145 H141:H145 N141:N145 P141:P145 P147:P149 F147:F172 H147:H172 N151:N154 P151:P154 P157:P160 P162 P165:P166 N168 P168 P170:P172 L174:L176 F174:F177 H174:H177 L180:L181 N180:N181 P180:P181 F180:F187 H180:H187 N185:N186 P185:P186 F189:F193 H189:H193 H202:H203 N202:N206 P202:P206 N209 P209">
    <cfRule type="containsBlanks" dxfId="202" priority="332">
      <formula>LEN(TRIM(C4))=0</formula>
    </cfRule>
  </conditionalFormatting>
  <conditionalFormatting sqref="C10">
    <cfRule type="containsBlanks" dxfId="201" priority="158">
      <formula>LEN(TRIM(C10))=0</formula>
    </cfRule>
  </conditionalFormatting>
  <conditionalFormatting sqref="C71">
    <cfRule type="containsBlanks" dxfId="200" priority="71">
      <formula>LEN(TRIM(C71))=0</formula>
    </cfRule>
  </conditionalFormatting>
  <conditionalFormatting sqref="C73">
    <cfRule type="containsBlanks" dxfId="199" priority="70">
      <formula>LEN(TRIM(C73))=0</formula>
    </cfRule>
  </conditionalFormatting>
  <conditionalFormatting sqref="C75">
    <cfRule type="containsBlanks" dxfId="198" priority="69">
      <formula>LEN(TRIM(C75))=0</formula>
    </cfRule>
  </conditionalFormatting>
  <conditionalFormatting sqref="C77">
    <cfRule type="containsBlanks" dxfId="197" priority="68">
      <formula>LEN(TRIM(C77))=0</formula>
    </cfRule>
  </conditionalFormatting>
  <conditionalFormatting sqref="C79">
    <cfRule type="containsBlanks" dxfId="196" priority="67">
      <formula>LEN(TRIM(C79))=0</formula>
    </cfRule>
  </conditionalFormatting>
  <conditionalFormatting sqref="C81">
    <cfRule type="containsBlanks" dxfId="195" priority="66">
      <formula>LEN(TRIM(C81))=0</formula>
    </cfRule>
  </conditionalFormatting>
  <conditionalFormatting sqref="C83">
    <cfRule type="containsBlanks" dxfId="194" priority="65">
      <formula>LEN(TRIM(C83))=0</formula>
    </cfRule>
  </conditionalFormatting>
  <conditionalFormatting sqref="C85">
    <cfRule type="containsBlanks" dxfId="193" priority="64">
      <formula>LEN(TRIM(C85))=0</formula>
    </cfRule>
  </conditionalFormatting>
  <conditionalFormatting sqref="C89">
    <cfRule type="containsBlanks" dxfId="192" priority="58">
      <formula>LEN(TRIM(C89))=0</formula>
    </cfRule>
  </conditionalFormatting>
  <conditionalFormatting sqref="C114">
    <cfRule type="containsBlanks" dxfId="191" priority="50">
      <formula>LEN(TRIM(C114))=0</formula>
    </cfRule>
  </conditionalFormatting>
  <conditionalFormatting sqref="C116">
    <cfRule type="containsBlanks" dxfId="190" priority="49">
      <formula>LEN(TRIM(C116))=0</formula>
    </cfRule>
  </conditionalFormatting>
  <conditionalFormatting sqref="C118">
    <cfRule type="containsBlanks" dxfId="189" priority="48">
      <formula>LEN(TRIM(C118))=0</formula>
    </cfRule>
  </conditionalFormatting>
  <conditionalFormatting sqref="D12">
    <cfRule type="containsBlanks" dxfId="188" priority="170">
      <formula>LEN(TRIM(D12))=0</formula>
    </cfRule>
  </conditionalFormatting>
  <conditionalFormatting sqref="D14">
    <cfRule type="containsBlanks" dxfId="187" priority="34">
      <formula>LEN(TRIM(D14))=0</formula>
    </cfRule>
  </conditionalFormatting>
  <conditionalFormatting sqref="D16">
    <cfRule type="containsBlanks" dxfId="186" priority="33">
      <formula>LEN(TRIM(D16))=0</formula>
    </cfRule>
  </conditionalFormatting>
  <conditionalFormatting sqref="D18">
    <cfRule type="containsBlanks" dxfId="185" priority="32">
      <formula>LEN(TRIM(D18))=0</formula>
    </cfRule>
  </conditionalFormatting>
  <conditionalFormatting sqref="D20">
    <cfRule type="containsBlanks" dxfId="184" priority="31">
      <formula>LEN(TRIM(D20))=0</formula>
    </cfRule>
  </conditionalFormatting>
  <conditionalFormatting sqref="D22">
    <cfRule type="containsBlanks" dxfId="183" priority="30">
      <formula>LEN(TRIM(D22))=0</formula>
    </cfRule>
  </conditionalFormatting>
  <conditionalFormatting sqref="D24">
    <cfRule type="containsBlanks" dxfId="182" priority="72">
      <formula>LEN(TRIM(D24))=0</formula>
    </cfRule>
  </conditionalFormatting>
  <conditionalFormatting sqref="D27">
    <cfRule type="containsBlanks" dxfId="181" priority="128">
      <formula>LEN(TRIM(D27))=0</formula>
    </cfRule>
  </conditionalFormatting>
  <conditionalFormatting sqref="D29">
    <cfRule type="containsBlanks" dxfId="180" priority="127">
      <formula>LEN(TRIM(D29))=0</formula>
    </cfRule>
  </conditionalFormatting>
  <conditionalFormatting sqref="D31">
    <cfRule type="containsBlanks" dxfId="179" priority="21">
      <formula>LEN(TRIM(D31))=0</formula>
    </cfRule>
  </conditionalFormatting>
  <conditionalFormatting sqref="D33">
    <cfRule type="containsBlanks" dxfId="178" priority="20">
      <formula>LEN(TRIM(D33))=0</formula>
    </cfRule>
  </conditionalFormatting>
  <conditionalFormatting sqref="D35">
    <cfRule type="containsBlanks" dxfId="177" priority="19">
      <formula>LEN(TRIM(D35))=0</formula>
    </cfRule>
  </conditionalFormatting>
  <conditionalFormatting sqref="D37">
    <cfRule type="containsBlanks" dxfId="176" priority="18">
      <formula>LEN(TRIM(D37))=0</formula>
    </cfRule>
  </conditionalFormatting>
  <conditionalFormatting sqref="D39">
    <cfRule type="containsBlanks" dxfId="175" priority="7">
      <formula>LEN(TRIM(D39))=0</formula>
    </cfRule>
  </conditionalFormatting>
  <conditionalFormatting sqref="D44">
    <cfRule type="containsBlanks" dxfId="174" priority="12">
      <formula>LEN(TRIM(D44))=0</formula>
    </cfRule>
  </conditionalFormatting>
  <conditionalFormatting sqref="F106">
    <cfRule type="containsBlanks" dxfId="173" priority="3">
      <formula>LEN(TRIM(F106))=0</formula>
    </cfRule>
  </conditionalFormatting>
  <conditionalFormatting sqref="F108">
    <cfRule type="containsBlanks" dxfId="172" priority="2">
      <formula>LEN(TRIM(F108))=0</formula>
    </cfRule>
  </conditionalFormatting>
  <conditionalFormatting sqref="F110">
    <cfRule type="containsBlanks" dxfId="171" priority="1">
      <formula>LEN(TRIM(F110))=0</formula>
    </cfRule>
  </conditionalFormatting>
  <conditionalFormatting sqref="F126:F137 H126:H137">
    <cfRule type="containsBlanks" dxfId="170" priority="335">
      <formula>LEN(TRIM(F126))=0</formula>
    </cfRule>
  </conditionalFormatting>
  <conditionalFormatting sqref="H14">
    <cfRule type="containsBlanks" dxfId="169" priority="26">
      <formula>LEN(TRIM(H14))=0</formula>
    </cfRule>
  </conditionalFormatting>
  <conditionalFormatting sqref="H16">
    <cfRule type="containsBlanks" dxfId="168" priority="27">
      <formula>LEN(TRIM(H16))=0</formula>
    </cfRule>
  </conditionalFormatting>
  <conditionalFormatting sqref="H18">
    <cfRule type="containsBlanks" dxfId="167" priority="28">
      <formula>LEN(TRIM(H18))=0</formula>
    </cfRule>
  </conditionalFormatting>
  <conditionalFormatting sqref="H20">
    <cfRule type="containsBlanks" dxfId="166" priority="29">
      <formula>LEN(TRIM(H20))=0</formula>
    </cfRule>
  </conditionalFormatting>
  <conditionalFormatting sqref="H29">
    <cfRule type="containsBlanks" dxfId="165" priority="40">
      <formula>LEN(TRIM(H29))=0</formula>
    </cfRule>
  </conditionalFormatting>
  <conditionalFormatting sqref="H31">
    <cfRule type="containsBlanks" dxfId="164" priority="39">
      <formula>LEN(TRIM(H31))=0</formula>
    </cfRule>
  </conditionalFormatting>
  <conditionalFormatting sqref="H33">
    <cfRule type="containsBlanks" dxfId="163" priority="38">
      <formula>LEN(TRIM(H33))=0</formula>
    </cfRule>
  </conditionalFormatting>
  <conditionalFormatting sqref="H35">
    <cfRule type="containsBlanks" dxfId="162" priority="37">
      <formula>LEN(TRIM(H35))=0</formula>
    </cfRule>
  </conditionalFormatting>
  <conditionalFormatting sqref="H37">
    <cfRule type="containsBlanks" dxfId="161" priority="36">
      <formula>LEN(TRIM(H37))=0</formula>
    </cfRule>
  </conditionalFormatting>
  <conditionalFormatting sqref="H50">
    <cfRule type="containsBlanks" dxfId="160" priority="286">
      <formula>LEN(TRIM(H50))=0</formula>
    </cfRule>
  </conditionalFormatting>
  <conditionalFormatting sqref="H56">
    <cfRule type="containsBlanks" dxfId="159" priority="284">
      <formula>LEN(TRIM(H56))=0</formula>
    </cfRule>
  </conditionalFormatting>
  <conditionalFormatting sqref="J44">
    <cfRule type="containsBlanks" dxfId="158" priority="11">
      <formula>LEN(TRIM(J44))=0</formula>
    </cfRule>
  </conditionalFormatting>
  <conditionalFormatting sqref="J50">
    <cfRule type="containsBlanks" dxfId="157" priority="279">
      <formula>LEN(TRIM(J50))=0</formula>
    </cfRule>
  </conditionalFormatting>
  <conditionalFormatting sqref="J52">
    <cfRule type="containsBlanks" dxfId="156" priority="35">
      <formula>LEN(TRIM(J52))=0</formula>
    </cfRule>
  </conditionalFormatting>
  <conditionalFormatting sqref="J54">
    <cfRule type="containsBlanks" dxfId="155" priority="278">
      <formula>LEN(TRIM(J54))=0</formula>
    </cfRule>
  </conditionalFormatting>
  <conditionalFormatting sqref="J56">
    <cfRule type="containsBlanks" dxfId="154" priority="47">
      <formula>LEN(TRIM(J56))=0</formula>
    </cfRule>
  </conditionalFormatting>
  <conditionalFormatting sqref="J59">
    <cfRule type="containsBlanks" dxfId="153" priority="78">
      <formula>LEN(TRIM(J59))=0</formula>
    </cfRule>
  </conditionalFormatting>
  <conditionalFormatting sqref="J77">
    <cfRule type="containsBlanks" dxfId="152" priority="59">
      <formula>LEN(TRIM(J77))=0</formula>
    </cfRule>
  </conditionalFormatting>
  <conditionalFormatting sqref="J79">
    <cfRule type="containsBlanks" dxfId="151" priority="60">
      <formula>LEN(TRIM(J79))=0</formula>
    </cfRule>
  </conditionalFormatting>
  <conditionalFormatting sqref="J81">
    <cfRule type="containsBlanks" dxfId="150" priority="61">
      <formula>LEN(TRIM(J81))=0</formula>
    </cfRule>
  </conditionalFormatting>
  <conditionalFormatting sqref="J85">
    <cfRule type="containsBlanks" dxfId="149" priority="63">
      <formula>LEN(TRIM(J85))=0</formula>
    </cfRule>
  </conditionalFormatting>
  <conditionalFormatting sqref="J87">
    <cfRule type="containsBlanks" dxfId="148" priority="62">
      <formula>LEN(TRIM(J87))=0</formula>
    </cfRule>
  </conditionalFormatting>
  <conditionalFormatting sqref="J126:J137 J139 J141:J145 J147:J172 J174:J177 J189:J193">
    <cfRule type="cellIs" dxfId="147" priority="328" operator="equal">
      <formula>0</formula>
    </cfRule>
  </conditionalFormatting>
  <conditionalFormatting sqref="J180:J187">
    <cfRule type="cellIs" dxfId="146" priority="327" operator="equal">
      <formula>0</formula>
    </cfRule>
  </conditionalFormatting>
  <conditionalFormatting sqref="L24">
    <cfRule type="containsBlanks" dxfId="145" priority="74">
      <formula>LEN(TRIM(L24))=0</formula>
    </cfRule>
  </conditionalFormatting>
  <conditionalFormatting sqref="L29">
    <cfRule type="containsBlanks" dxfId="144" priority="17">
      <formula>LEN(TRIM(L29))=0</formula>
    </cfRule>
  </conditionalFormatting>
  <conditionalFormatting sqref="L31">
    <cfRule type="containsBlanks" dxfId="143" priority="16">
      <formula>LEN(TRIM(L31))=0</formula>
    </cfRule>
  </conditionalFormatting>
  <conditionalFormatting sqref="L33">
    <cfRule type="containsBlanks" dxfId="142" priority="15">
      <formula>LEN(TRIM(L33))=0</formula>
    </cfRule>
  </conditionalFormatting>
  <conditionalFormatting sqref="L35">
    <cfRule type="containsBlanks" dxfId="141" priority="14">
      <formula>LEN(TRIM(L35))=0</formula>
    </cfRule>
  </conditionalFormatting>
  <conditionalFormatting sqref="L37">
    <cfRule type="containsBlanks" dxfId="140" priority="13">
      <formula>LEN(TRIM(L37))=0</formula>
    </cfRule>
  </conditionalFormatting>
  <conditionalFormatting sqref="L39">
    <cfRule type="containsBlanks" dxfId="139" priority="6">
      <formula>LEN(TRIM(L39))=0</formula>
    </cfRule>
  </conditionalFormatting>
  <conditionalFormatting sqref="N6">
    <cfRule type="containsBlanks" dxfId="138" priority="295">
      <formula>LEN(TRIM(N6))=0</formula>
    </cfRule>
  </conditionalFormatting>
  <conditionalFormatting sqref="N8">
    <cfRule type="containsBlanks" dxfId="137" priority="160">
      <formula>LEN(TRIM(N8))=0</formula>
    </cfRule>
  </conditionalFormatting>
  <conditionalFormatting sqref="N10">
    <cfRule type="containsBlanks" dxfId="136" priority="157">
      <formula>LEN(TRIM(N10))=0</formula>
    </cfRule>
  </conditionalFormatting>
  <conditionalFormatting sqref="N12">
    <cfRule type="containsBlanks" dxfId="135" priority="169">
      <formula>LEN(TRIM(N12))=0</formula>
    </cfRule>
  </conditionalFormatting>
  <conditionalFormatting sqref="N20">
    <cfRule type="containsBlanks" dxfId="134" priority="135">
      <formula>LEN(TRIM(N20))=0</formula>
    </cfRule>
  </conditionalFormatting>
  <conditionalFormatting sqref="N29">
    <cfRule type="containsBlanks" dxfId="133" priority="98">
      <formula>LEN(TRIM(N29))=0</formula>
    </cfRule>
  </conditionalFormatting>
  <conditionalFormatting sqref="N31">
    <cfRule type="containsBlanks" dxfId="132" priority="99">
      <formula>LEN(TRIM(N31))=0</formula>
    </cfRule>
  </conditionalFormatting>
  <conditionalFormatting sqref="N33">
    <cfRule type="containsBlanks" dxfId="131" priority="100">
      <formula>LEN(TRIM(N33))=0</formula>
    </cfRule>
  </conditionalFormatting>
  <conditionalFormatting sqref="N35">
    <cfRule type="containsBlanks" dxfId="130" priority="101">
      <formula>LEN(TRIM(N35))=0</formula>
    </cfRule>
  </conditionalFormatting>
  <conditionalFormatting sqref="N37">
    <cfRule type="containsBlanks" dxfId="129" priority="102">
      <formula>LEN(TRIM(N37))=0</formula>
    </cfRule>
  </conditionalFormatting>
  <conditionalFormatting sqref="N44">
    <cfRule type="containsBlanks" dxfId="128" priority="80">
      <formula>LEN(TRIM(N44))=0</formula>
    </cfRule>
  </conditionalFormatting>
  <conditionalFormatting sqref="N147:N149">
    <cfRule type="containsBlanks" dxfId="127" priority="316">
      <formula>LEN(TRIM(N147))=0</formula>
    </cfRule>
  </conditionalFormatting>
  <conditionalFormatting sqref="N157:N160">
    <cfRule type="containsBlanks" dxfId="126" priority="312">
      <formula>LEN(TRIM(N157))=0</formula>
    </cfRule>
  </conditionalFormatting>
  <conditionalFormatting sqref="N162">
    <cfRule type="containsBlanks" dxfId="125" priority="311">
      <formula>LEN(TRIM(N162))=0</formula>
    </cfRule>
  </conditionalFormatting>
  <conditionalFormatting sqref="N165:N166">
    <cfRule type="containsBlanks" dxfId="124" priority="309">
      <formula>LEN(TRIM(N165))=0</formula>
    </cfRule>
  </conditionalFormatting>
  <conditionalFormatting sqref="N170:N172">
    <cfRule type="containsBlanks" dxfId="123" priority="306">
      <formula>LEN(TRIM(N170))=0</formula>
    </cfRule>
  </conditionalFormatting>
  <conditionalFormatting sqref="P29">
    <cfRule type="containsBlanks" dxfId="122" priority="88">
      <formula>LEN(TRIM(P29))=0</formula>
    </cfRule>
  </conditionalFormatting>
  <conditionalFormatting sqref="P31">
    <cfRule type="containsBlanks" dxfId="121" priority="44">
      <formula>LEN(TRIM(P31))=0</formula>
    </cfRule>
  </conditionalFormatting>
  <conditionalFormatting sqref="P33">
    <cfRule type="containsBlanks" dxfId="120" priority="43">
      <formula>LEN(TRIM(P33))=0</formula>
    </cfRule>
  </conditionalFormatting>
  <conditionalFormatting sqref="P35">
    <cfRule type="containsBlanks" dxfId="119" priority="42">
      <formula>LEN(TRIM(P35))=0</formula>
    </cfRule>
  </conditionalFormatting>
  <conditionalFormatting sqref="P37">
    <cfRule type="containsBlanks" dxfId="118" priority="41">
      <formula>LEN(TRIM(P37))=0</formula>
    </cfRule>
  </conditionalFormatting>
  <conditionalFormatting sqref="P44">
    <cfRule type="containsBlanks" dxfId="117" priority="79">
      <formula>LEN(TRIM(P44))=0</formula>
    </cfRule>
  </conditionalFormatting>
  <dataValidations count="5">
    <dataValidation type="decimal" operator="equal" allowBlank="1" showInputMessage="1" showErrorMessage="1" sqref="O209" xr:uid="{00000000-0002-0000-0100-000000000000}">
      <formula1>1.3</formula1>
    </dataValidation>
    <dataValidation type="list" showInputMessage="1" showErrorMessage="1" sqref="B65 B67 B69 C71 C73 C81 B94 B96 B98 B100 C83:C89 C77 C79 C116 H14 C118 B112 C114 B102 B104 C75 D14 D16 D18 D20 D22 H20 H18 H16 B106 B108 B110" xr:uid="{00000000-0002-0000-0100-000001000000}">
      <formula1>YesNo</formula1>
    </dataValidation>
    <dataValidation type="list" allowBlank="1" showInputMessage="1" showErrorMessage="1" sqref="J50" xr:uid="{00000000-0002-0000-0100-000002000000}">
      <formula1>YesNo</formula1>
    </dataValidation>
    <dataValidation type="list" allowBlank="1" showInputMessage="1" showErrorMessage="1" sqref="N6:P6" xr:uid="{00000000-0002-0000-0100-000003000000}">
      <formula1>Versions</formula1>
    </dataValidation>
    <dataValidation type="decimal" allowBlank="1" showInputMessage="1" showErrorMessage="1" errorTitle="Negative Number" error="Negative values are not allowed. Please input positive value." sqref="F126:P194" xr:uid="{00000000-0002-0000-0100-000004000000}">
      <formula1>0</formula1>
      <formula2>10000000000</formula2>
    </dataValidation>
  </dataValidations>
  <pageMargins left="0.5" right="0.5" top="0.5" bottom="0.75" header="0.3" footer="0.3"/>
  <pageSetup scale="59" fitToHeight="0" orientation="portrait" r:id="rId2"/>
  <headerFooter>
    <oddFooter>&amp;L&amp;8Rev. 11/2023</oddFooter>
  </headerFooter>
  <rowBreaks count="2" manualBreakCount="2">
    <brk id="118" max="15" man="1"/>
    <brk id="230" max="15" man="1"/>
  </rowBreaks>
  <extLst>
    <ext xmlns:x14="http://schemas.microsoft.com/office/spreadsheetml/2009/9/main" uri="{CCE6A557-97BC-4b89-ADB6-D9C93CAAB3DF}">
      <x14:dataValidations xmlns:xm="http://schemas.microsoft.com/office/excel/2006/main" count="1">
        <x14:dataValidation type="list" operator="equal" allowBlank="1" showInputMessage="1" showErrorMessage="1" xr:uid="{00000000-0002-0000-0100-000005000000}">
          <x14:formula1>
            <xm:f>Sheet2!$B$2</xm:f>
          </x14:formula1>
          <xm:sqref>N209 P209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249977111117893"/>
  </sheetPr>
  <dimension ref="A1:Q378"/>
  <sheetViews>
    <sheetView showGridLines="0" topLeftCell="A188" zoomScale="85" zoomScaleNormal="85" zoomScaleSheetLayoutView="85" zoomScalePageLayoutView="85" workbookViewId="0">
      <selection activeCell="B210" sqref="B210"/>
    </sheetView>
  </sheetViews>
  <sheetFormatPr defaultColWidth="9.140625" defaultRowHeight="14.25"/>
  <cols>
    <col min="1" max="1" width="4.7109375" style="120" customWidth="1"/>
    <col min="2" max="2" width="67.140625" style="122" bestFit="1" customWidth="1"/>
    <col min="3" max="3" width="20.140625" style="125" customWidth="1"/>
    <col min="4" max="4" width="9.85546875" style="677" customWidth="1"/>
    <col min="5" max="5" width="16.140625" style="122" customWidth="1"/>
    <col min="6" max="6" width="11.5703125" style="122" customWidth="1"/>
    <col min="7" max="7" width="48.85546875" style="122" customWidth="1"/>
    <col min="8" max="8" width="13" style="122" customWidth="1"/>
    <col min="9" max="9" width="13.28515625" style="122" customWidth="1"/>
    <col min="10" max="10" width="13.5703125" style="122" customWidth="1"/>
    <col min="11" max="16384" width="9.140625" style="122"/>
  </cols>
  <sheetData>
    <row r="1" spans="1:17" s="116" customFormat="1" ht="23.25">
      <c r="A1" s="114"/>
      <c r="B1" s="1057" t="s">
        <v>305</v>
      </c>
      <c r="C1" s="1057"/>
      <c r="D1" s="1057"/>
      <c r="E1" s="1057"/>
      <c r="F1" s="1057"/>
      <c r="G1" s="115"/>
      <c r="H1" s="115"/>
      <c r="I1" s="115"/>
      <c r="J1" s="115"/>
      <c r="K1" s="115"/>
    </row>
    <row r="2" spans="1:17" s="119" customFormat="1" ht="18.75" customHeight="1">
      <c r="A2" s="117"/>
      <c r="B2" s="592" t="s">
        <v>447</v>
      </c>
      <c r="C2" s="1002" t="s">
        <v>448</v>
      </c>
      <c r="D2" s="1002"/>
      <c r="E2" s="1002"/>
      <c r="F2" s="1002"/>
      <c r="G2" s="592" t="s">
        <v>446</v>
      </c>
      <c r="H2" s="1002" t="s">
        <v>187</v>
      </c>
      <c r="I2" s="1002"/>
      <c r="J2" s="1002"/>
      <c r="K2" s="591"/>
    </row>
    <row r="3" spans="1:17" s="116" customFormat="1" ht="27" customHeight="1">
      <c r="A3" s="114"/>
      <c r="B3" s="593">
        <f>'Cost Certification 3335'!$C$4</f>
        <v>0</v>
      </c>
      <c r="C3" s="1068">
        <f>'Cost Certification 3335'!C6</f>
        <v>0</v>
      </c>
      <c r="D3" s="1068"/>
      <c r="E3" s="1068"/>
      <c r="F3" s="1068"/>
      <c r="G3" s="635">
        <f>'Cost Certification 3335'!N6</f>
        <v>0</v>
      </c>
      <c r="H3" s="1067">
        <f>'Cost Certification 3335'!N8</f>
        <v>0</v>
      </c>
      <c r="I3" s="1067"/>
      <c r="J3" s="1067"/>
      <c r="K3" s="121"/>
      <c r="L3" s="122"/>
      <c r="M3" s="122"/>
      <c r="N3" s="122"/>
      <c r="O3" s="122"/>
      <c r="P3" s="122"/>
      <c r="Q3" s="122"/>
    </row>
    <row r="4" spans="1:17" s="116" customFormat="1" ht="5.25" customHeight="1" thickBot="1">
      <c r="A4" s="178"/>
      <c r="B4" s="179"/>
      <c r="C4" s="628"/>
      <c r="D4" s="665"/>
      <c r="E4" s="590"/>
      <c r="F4" s="590"/>
      <c r="G4" s="629"/>
      <c r="H4" s="630"/>
      <c r="I4" s="629"/>
      <c r="J4" s="631"/>
      <c r="K4" s="121"/>
      <c r="L4" s="122"/>
      <c r="M4" s="122"/>
      <c r="N4" s="122"/>
      <c r="O4" s="122"/>
      <c r="P4" s="122"/>
      <c r="Q4" s="122"/>
    </row>
    <row r="5" spans="1:17" s="116" customFormat="1" ht="32.25" customHeight="1">
      <c r="A5" s="114"/>
      <c r="B5" s="1069" t="s">
        <v>452</v>
      </c>
      <c r="C5" s="1070"/>
      <c r="D5" s="1070"/>
      <c r="E5" s="1070"/>
      <c r="F5" s="1070"/>
      <c r="G5" s="1070"/>
      <c r="H5" s="1070"/>
      <c r="I5" s="1070"/>
      <c r="J5" s="1070"/>
      <c r="K5" s="121"/>
      <c r="L5" s="122"/>
      <c r="M5" s="122"/>
      <c r="N5" s="122"/>
      <c r="O5" s="122"/>
      <c r="P5" s="122"/>
      <c r="Q5" s="122"/>
    </row>
    <row r="6" spans="1:17" s="116" customFormat="1" ht="6.75" customHeight="1">
      <c r="A6" s="114"/>
      <c r="B6" s="164"/>
      <c r="C6" s="165"/>
      <c r="D6" s="666"/>
      <c r="E6" s="164"/>
      <c r="F6" s="164"/>
      <c r="G6" s="119"/>
      <c r="H6" s="164"/>
      <c r="I6" s="164"/>
      <c r="J6" s="164"/>
      <c r="K6" s="115"/>
    </row>
    <row r="7" spans="1:17" s="119" customFormat="1" ht="78" customHeight="1" thickBot="1">
      <c r="A7" s="166" t="s">
        <v>210</v>
      </c>
      <c r="B7" s="167" t="s">
        <v>192</v>
      </c>
      <c r="C7" s="632" t="s">
        <v>45</v>
      </c>
      <c r="D7" s="667" t="s">
        <v>469</v>
      </c>
      <c r="E7" s="633" t="s">
        <v>193</v>
      </c>
      <c r="F7" s="634" t="s">
        <v>194</v>
      </c>
      <c r="G7" s="633" t="s">
        <v>195</v>
      </c>
      <c r="H7" s="634" t="s">
        <v>196</v>
      </c>
      <c r="I7" s="634" t="s">
        <v>197</v>
      </c>
      <c r="J7" s="168" t="s">
        <v>198</v>
      </c>
      <c r="K7" s="118"/>
    </row>
    <row r="8" spans="1:17" s="389" customFormat="1" ht="21.75" customHeight="1">
      <c r="A8" s="385">
        <v>14</v>
      </c>
      <c r="B8" s="386" t="s">
        <v>262</v>
      </c>
      <c r="C8" s="702"/>
      <c r="D8" s="668"/>
      <c r="E8" s="715"/>
      <c r="F8" s="716"/>
      <c r="G8" s="716"/>
      <c r="H8" s="387"/>
      <c r="I8" s="387"/>
      <c r="J8" s="387"/>
      <c r="K8" s="388"/>
    </row>
    <row r="9" spans="1:17">
      <c r="B9" s="126"/>
      <c r="C9" s="703"/>
      <c r="D9" s="669"/>
      <c r="E9" s="717"/>
      <c r="F9" s="718"/>
      <c r="G9" s="718"/>
      <c r="H9" s="358"/>
      <c r="I9" s="358"/>
      <c r="J9" s="358"/>
      <c r="K9" s="121"/>
    </row>
    <row r="10" spans="1:17" ht="15" thickBot="1">
      <c r="B10" s="126"/>
      <c r="C10" s="704"/>
      <c r="D10" s="670"/>
      <c r="E10" s="717"/>
      <c r="F10" s="718"/>
      <c r="G10" s="718"/>
      <c r="H10" s="358"/>
      <c r="I10" s="358"/>
      <c r="J10" s="358"/>
      <c r="K10" s="121"/>
    </row>
    <row r="11" spans="1:17" ht="15.75" thickTop="1">
      <c r="B11" s="111" t="s">
        <v>199</v>
      </c>
      <c r="C11" s="705">
        <f>SUM(C9:C10)</f>
        <v>0</v>
      </c>
      <c r="D11" s="671"/>
      <c r="E11" s="719"/>
      <c r="F11" s="720"/>
      <c r="G11" s="720"/>
      <c r="H11" s="359"/>
      <c r="I11" s="359"/>
      <c r="J11" s="359"/>
      <c r="K11" s="121"/>
    </row>
    <row r="12" spans="1:17" s="389" customFormat="1" ht="21.75" customHeight="1">
      <c r="A12" s="385">
        <v>16</v>
      </c>
      <c r="B12" s="390" t="s">
        <v>63</v>
      </c>
      <c r="C12" s="706"/>
      <c r="D12" s="672"/>
      <c r="E12" s="721"/>
      <c r="F12" s="722"/>
      <c r="G12" s="722"/>
      <c r="H12" s="391"/>
      <c r="I12" s="391"/>
      <c r="J12" s="391"/>
      <c r="K12" s="388"/>
    </row>
    <row r="13" spans="1:17">
      <c r="B13" s="126"/>
      <c r="C13" s="703"/>
      <c r="D13" s="669"/>
      <c r="E13" s="717"/>
      <c r="F13" s="718"/>
      <c r="G13" s="718"/>
      <c r="H13" s="360"/>
      <c r="I13" s="360"/>
      <c r="J13" s="360"/>
      <c r="K13" s="121"/>
    </row>
    <row r="14" spans="1:17" ht="15" thickBot="1">
      <c r="B14" s="126"/>
      <c r="C14" s="704"/>
      <c r="D14" s="670"/>
      <c r="E14" s="717"/>
      <c r="F14" s="718"/>
      <c r="G14" s="718"/>
      <c r="H14" s="360"/>
      <c r="I14" s="360"/>
      <c r="J14" s="360"/>
      <c r="K14" s="121"/>
    </row>
    <row r="15" spans="1:17" ht="15.75" thickTop="1">
      <c r="B15" s="111" t="s">
        <v>199</v>
      </c>
      <c r="C15" s="705">
        <f>SUM(C13:C14)</f>
        <v>0</v>
      </c>
      <c r="D15" s="671"/>
      <c r="E15" s="719"/>
      <c r="F15" s="720"/>
      <c r="G15" s="720"/>
      <c r="H15" s="361"/>
      <c r="I15" s="361"/>
      <c r="J15" s="361"/>
      <c r="K15" s="121"/>
    </row>
    <row r="16" spans="1:17" s="389" customFormat="1" ht="21.75" customHeight="1">
      <c r="A16" s="385">
        <v>17</v>
      </c>
      <c r="B16" s="392" t="s">
        <v>8</v>
      </c>
      <c r="C16" s="707"/>
      <c r="D16" s="668"/>
      <c r="E16" s="723"/>
      <c r="F16" s="724"/>
      <c r="G16" s="724"/>
      <c r="H16" s="391"/>
      <c r="I16" s="391"/>
      <c r="J16" s="391"/>
      <c r="K16" s="388"/>
    </row>
    <row r="17" spans="1:11">
      <c r="B17" s="126"/>
      <c r="C17" s="703"/>
      <c r="D17" s="669"/>
      <c r="E17" s="717"/>
      <c r="F17" s="718"/>
      <c r="G17" s="718"/>
      <c r="H17" s="360"/>
      <c r="I17" s="360"/>
      <c r="J17" s="360"/>
      <c r="K17" s="121"/>
    </row>
    <row r="18" spans="1:11" ht="15" thickBot="1">
      <c r="B18" s="126"/>
      <c r="C18" s="704"/>
      <c r="D18" s="670"/>
      <c r="E18" s="717"/>
      <c r="F18" s="718"/>
      <c r="G18" s="718"/>
      <c r="H18" s="360"/>
      <c r="I18" s="360"/>
      <c r="J18" s="360"/>
      <c r="K18" s="121"/>
    </row>
    <row r="19" spans="1:11" ht="15.75" thickTop="1">
      <c r="B19" s="111" t="s">
        <v>199</v>
      </c>
      <c r="C19" s="705">
        <f>SUM(C17:C18)</f>
        <v>0</v>
      </c>
      <c r="D19" s="671"/>
      <c r="E19" s="719"/>
      <c r="F19" s="720"/>
      <c r="G19" s="720"/>
      <c r="H19" s="361"/>
      <c r="I19" s="361"/>
      <c r="J19" s="361"/>
      <c r="K19" s="121"/>
    </row>
    <row r="20" spans="1:11" s="389" customFormat="1" ht="21.75" customHeight="1">
      <c r="A20" s="385">
        <v>18</v>
      </c>
      <c r="B20" s="392" t="s">
        <v>9</v>
      </c>
      <c r="C20" s="707"/>
      <c r="D20" s="668"/>
      <c r="E20" s="723"/>
      <c r="F20" s="724"/>
      <c r="G20" s="724"/>
      <c r="H20" s="391"/>
      <c r="I20" s="391"/>
      <c r="J20" s="391"/>
      <c r="K20" s="388"/>
    </row>
    <row r="21" spans="1:11">
      <c r="B21" s="126"/>
      <c r="C21" s="703"/>
      <c r="D21" s="669"/>
      <c r="E21" s="717"/>
      <c r="F21" s="718"/>
      <c r="G21" s="718"/>
      <c r="H21" s="360"/>
      <c r="I21" s="360"/>
      <c r="J21" s="360"/>
      <c r="K21" s="121"/>
    </row>
    <row r="22" spans="1:11" ht="15" thickBot="1">
      <c r="B22" s="126"/>
      <c r="C22" s="704"/>
      <c r="D22" s="670"/>
      <c r="E22" s="717"/>
      <c r="F22" s="718"/>
      <c r="G22" s="718"/>
      <c r="H22" s="360"/>
      <c r="I22" s="360"/>
      <c r="J22" s="360"/>
      <c r="K22" s="121"/>
    </row>
    <row r="23" spans="1:11" ht="15.75" thickTop="1">
      <c r="B23" s="111" t="s">
        <v>199</v>
      </c>
      <c r="C23" s="705">
        <f>SUM(C21:C22)</f>
        <v>0</v>
      </c>
      <c r="D23" s="671"/>
      <c r="E23" s="719"/>
      <c r="F23" s="720"/>
      <c r="G23" s="720"/>
      <c r="H23" s="361"/>
      <c r="I23" s="361"/>
      <c r="J23" s="361"/>
      <c r="K23" s="121"/>
    </row>
    <row r="24" spans="1:11" s="389" customFormat="1" ht="21.75" customHeight="1">
      <c r="A24" s="385">
        <v>19</v>
      </c>
      <c r="B24" s="392" t="s">
        <v>10</v>
      </c>
      <c r="C24" s="707"/>
      <c r="D24" s="668"/>
      <c r="E24" s="723"/>
      <c r="F24" s="724"/>
      <c r="G24" s="724"/>
      <c r="H24" s="391"/>
      <c r="I24" s="391"/>
      <c r="J24" s="391"/>
      <c r="K24" s="388"/>
    </row>
    <row r="25" spans="1:11">
      <c r="B25" s="126"/>
      <c r="C25" s="703"/>
      <c r="D25" s="669"/>
      <c r="E25" s="717"/>
      <c r="F25" s="718"/>
      <c r="G25" s="718"/>
      <c r="H25" s="360"/>
      <c r="I25" s="360"/>
      <c r="J25" s="360"/>
      <c r="K25" s="121"/>
    </row>
    <row r="26" spans="1:11" ht="15" thickBot="1">
      <c r="B26" s="126"/>
      <c r="C26" s="704"/>
      <c r="D26" s="670"/>
      <c r="E26" s="717"/>
      <c r="F26" s="718"/>
      <c r="G26" s="718"/>
      <c r="H26" s="360"/>
      <c r="I26" s="360"/>
      <c r="J26" s="360"/>
      <c r="K26" s="121"/>
    </row>
    <row r="27" spans="1:11" ht="15.75" thickTop="1">
      <c r="B27" s="111" t="s">
        <v>199</v>
      </c>
      <c r="C27" s="705">
        <f>SUM(C25:C26)</f>
        <v>0</v>
      </c>
      <c r="D27" s="671"/>
      <c r="E27" s="719"/>
      <c r="F27" s="720"/>
      <c r="G27" s="720"/>
      <c r="H27" s="361"/>
      <c r="I27" s="361"/>
      <c r="J27" s="361"/>
      <c r="K27" s="121"/>
    </row>
    <row r="28" spans="1:11" s="389" customFormat="1" ht="21.75" customHeight="1">
      <c r="A28" s="385">
        <v>20</v>
      </c>
      <c r="B28" s="392" t="s">
        <v>11</v>
      </c>
      <c r="C28" s="707"/>
      <c r="D28" s="668"/>
      <c r="E28" s="723"/>
      <c r="F28" s="724"/>
      <c r="G28" s="724"/>
      <c r="H28" s="391"/>
      <c r="I28" s="391"/>
      <c r="J28" s="391"/>
      <c r="K28" s="388"/>
    </row>
    <row r="29" spans="1:11">
      <c r="B29" s="126"/>
      <c r="C29" s="703"/>
      <c r="D29" s="669"/>
      <c r="E29" s="717"/>
      <c r="F29" s="718"/>
      <c r="G29" s="718"/>
      <c r="H29" s="360"/>
      <c r="I29" s="360"/>
      <c r="J29" s="360"/>
      <c r="K29" s="121"/>
    </row>
    <row r="30" spans="1:11" ht="15" thickBot="1">
      <c r="B30" s="126"/>
      <c r="C30" s="704"/>
      <c r="D30" s="670"/>
      <c r="E30" s="717"/>
      <c r="F30" s="718"/>
      <c r="G30" s="718"/>
      <c r="H30" s="360"/>
      <c r="I30" s="360"/>
      <c r="J30" s="360"/>
      <c r="K30" s="121"/>
    </row>
    <row r="31" spans="1:11" ht="15.75" thickTop="1">
      <c r="B31" s="111" t="s">
        <v>199</v>
      </c>
      <c r="C31" s="705">
        <f>SUM(C29:C30)</f>
        <v>0</v>
      </c>
      <c r="D31" s="671"/>
      <c r="E31" s="719"/>
      <c r="F31" s="720"/>
      <c r="G31" s="720"/>
      <c r="H31" s="361"/>
      <c r="I31" s="361"/>
      <c r="J31" s="361"/>
      <c r="K31" s="121"/>
    </row>
    <row r="32" spans="1:11" s="389" customFormat="1" ht="21.75" customHeight="1">
      <c r="A32" s="385">
        <v>22</v>
      </c>
      <c r="B32" s="392" t="s">
        <v>12</v>
      </c>
      <c r="C32" s="707"/>
      <c r="D32" s="668"/>
      <c r="E32" s="723"/>
      <c r="F32" s="724"/>
      <c r="G32" s="724"/>
      <c r="H32" s="391"/>
      <c r="I32" s="391"/>
      <c r="J32" s="391"/>
      <c r="K32" s="388"/>
    </row>
    <row r="33" spans="1:11">
      <c r="B33" s="126"/>
      <c r="C33" s="703"/>
      <c r="D33" s="669"/>
      <c r="E33" s="717"/>
      <c r="F33" s="718"/>
      <c r="G33" s="718"/>
      <c r="H33" s="360"/>
      <c r="I33" s="360"/>
      <c r="J33" s="360"/>
      <c r="K33" s="121"/>
    </row>
    <row r="34" spans="1:11" ht="15" thickBot="1">
      <c r="B34" s="126"/>
      <c r="C34" s="704"/>
      <c r="D34" s="670"/>
      <c r="E34" s="717"/>
      <c r="F34" s="718"/>
      <c r="G34" s="718"/>
      <c r="H34" s="360"/>
      <c r="I34" s="360"/>
      <c r="J34" s="360"/>
      <c r="K34" s="121"/>
    </row>
    <row r="35" spans="1:11" ht="15.75" thickTop="1">
      <c r="B35" s="111" t="s">
        <v>199</v>
      </c>
      <c r="C35" s="705">
        <f>SUM(C33:C34)</f>
        <v>0</v>
      </c>
      <c r="D35" s="671"/>
      <c r="E35" s="719"/>
      <c r="F35" s="720"/>
      <c r="G35" s="720"/>
      <c r="H35" s="361"/>
      <c r="I35" s="361"/>
      <c r="J35" s="361"/>
      <c r="K35" s="121"/>
    </row>
    <row r="36" spans="1:11" s="389" customFormat="1" ht="21.75" customHeight="1">
      <c r="A36" s="385">
        <v>23</v>
      </c>
      <c r="B36" s="393" t="s">
        <v>64</v>
      </c>
      <c r="C36" s="707"/>
      <c r="D36" s="668"/>
      <c r="E36" s="723"/>
      <c r="F36" s="724"/>
      <c r="G36" s="724"/>
      <c r="H36" s="387"/>
      <c r="I36" s="387"/>
      <c r="J36" s="387"/>
      <c r="K36" s="388"/>
    </row>
    <row r="37" spans="1:11">
      <c r="B37" s="127"/>
      <c r="C37" s="708"/>
      <c r="D37" s="673"/>
      <c r="E37" s="725"/>
      <c r="F37" s="726"/>
      <c r="G37" s="726"/>
      <c r="H37" s="358"/>
      <c r="I37" s="358"/>
      <c r="J37" s="358"/>
      <c r="K37" s="121"/>
    </row>
    <row r="38" spans="1:11" ht="15" thickBot="1">
      <c r="B38" s="128"/>
      <c r="C38" s="704"/>
      <c r="D38" s="670"/>
      <c r="E38" s="727"/>
      <c r="F38" s="728"/>
      <c r="G38" s="728"/>
      <c r="H38" s="358"/>
      <c r="I38" s="358"/>
      <c r="J38" s="358"/>
      <c r="K38" s="121"/>
    </row>
    <row r="39" spans="1:11" ht="15.75" thickTop="1">
      <c r="B39" s="111" t="s">
        <v>199</v>
      </c>
      <c r="C39" s="705">
        <f>SUM(C37:C38)</f>
        <v>0</v>
      </c>
      <c r="D39" s="671"/>
      <c r="E39" s="719"/>
      <c r="F39" s="720"/>
      <c r="G39" s="720"/>
      <c r="H39" s="359"/>
      <c r="I39" s="359"/>
      <c r="J39" s="359"/>
      <c r="K39" s="121"/>
    </row>
    <row r="40" spans="1:11" s="389" customFormat="1" ht="21.75" customHeight="1">
      <c r="A40" s="385">
        <v>24</v>
      </c>
      <c r="B40" s="393" t="s">
        <v>13</v>
      </c>
      <c r="C40" s="707"/>
      <c r="D40" s="668"/>
      <c r="E40" s="723"/>
      <c r="F40" s="724"/>
      <c r="G40" s="724"/>
      <c r="H40" s="387"/>
      <c r="I40" s="387"/>
      <c r="J40" s="387"/>
      <c r="K40" s="388"/>
    </row>
    <row r="41" spans="1:11">
      <c r="B41" s="127"/>
      <c r="C41" s="708"/>
      <c r="D41" s="673"/>
      <c r="E41" s="725"/>
      <c r="F41" s="726"/>
      <c r="G41" s="726"/>
      <c r="H41" s="358"/>
      <c r="I41" s="358"/>
      <c r="J41" s="358"/>
      <c r="K41" s="121"/>
    </row>
    <row r="42" spans="1:11" ht="15" thickBot="1">
      <c r="B42" s="128"/>
      <c r="C42" s="704"/>
      <c r="D42" s="670"/>
      <c r="E42" s="727"/>
      <c r="F42" s="728"/>
      <c r="G42" s="728"/>
      <c r="H42" s="358"/>
      <c r="I42" s="358"/>
      <c r="J42" s="358"/>
      <c r="K42" s="121"/>
    </row>
    <row r="43" spans="1:11" ht="15.75" thickTop="1">
      <c r="B43" s="112" t="s">
        <v>199</v>
      </c>
      <c r="C43" s="705">
        <f>SUM(C41:C42)</f>
        <v>0</v>
      </c>
      <c r="D43" s="671"/>
      <c r="E43" s="719"/>
      <c r="F43" s="720"/>
      <c r="G43" s="720"/>
      <c r="H43" s="359"/>
      <c r="I43" s="359"/>
      <c r="J43" s="359"/>
      <c r="K43" s="121"/>
    </row>
    <row r="44" spans="1:11" s="389" customFormat="1" ht="21.75" customHeight="1">
      <c r="A44" s="385">
        <v>25</v>
      </c>
      <c r="B44" s="393" t="s">
        <v>50</v>
      </c>
      <c r="C44" s="707"/>
      <c r="D44" s="668"/>
      <c r="E44" s="723"/>
      <c r="F44" s="724"/>
      <c r="G44" s="724"/>
      <c r="H44" s="387"/>
      <c r="I44" s="387"/>
      <c r="J44" s="387"/>
      <c r="K44" s="388"/>
    </row>
    <row r="45" spans="1:11">
      <c r="B45" s="127"/>
      <c r="C45" s="708"/>
      <c r="D45" s="673"/>
      <c r="E45" s="725"/>
      <c r="F45" s="726"/>
      <c r="G45" s="726"/>
      <c r="H45" s="358"/>
      <c r="I45" s="358"/>
      <c r="J45" s="358"/>
      <c r="K45" s="121"/>
    </row>
    <row r="46" spans="1:11" ht="15" thickBot="1">
      <c r="B46" s="128"/>
      <c r="C46" s="704"/>
      <c r="D46" s="670"/>
      <c r="E46" s="727"/>
      <c r="F46" s="728"/>
      <c r="G46" s="728"/>
      <c r="H46" s="358"/>
      <c r="I46" s="358"/>
      <c r="J46" s="358"/>
      <c r="K46" s="121"/>
    </row>
    <row r="47" spans="1:11" ht="15.75" thickTop="1">
      <c r="B47" s="111" t="s">
        <v>199</v>
      </c>
      <c r="C47" s="705">
        <f>SUM(C45:C46)</f>
        <v>0</v>
      </c>
      <c r="D47" s="671"/>
      <c r="E47" s="719"/>
      <c r="F47" s="720"/>
      <c r="G47" s="720"/>
      <c r="H47" s="359"/>
      <c r="I47" s="359"/>
      <c r="J47" s="359"/>
      <c r="K47" s="121"/>
    </row>
    <row r="48" spans="1:11" s="389" customFormat="1" ht="21.75" customHeight="1">
      <c r="A48" s="385">
        <v>26</v>
      </c>
      <c r="B48" s="393" t="s">
        <v>14</v>
      </c>
      <c r="C48" s="707"/>
      <c r="D48" s="668"/>
      <c r="E48" s="723"/>
      <c r="F48" s="724"/>
      <c r="G48" s="724"/>
      <c r="H48" s="387"/>
      <c r="I48" s="387"/>
      <c r="J48" s="387"/>
      <c r="K48" s="388"/>
    </row>
    <row r="49" spans="1:11">
      <c r="B49" s="127"/>
      <c r="C49" s="708"/>
      <c r="D49" s="673"/>
      <c r="E49" s="725"/>
      <c r="F49" s="726"/>
      <c r="G49" s="726"/>
      <c r="H49" s="358"/>
      <c r="I49" s="358"/>
      <c r="J49" s="358"/>
      <c r="K49" s="121"/>
    </row>
    <row r="50" spans="1:11" ht="15" thickBot="1">
      <c r="B50" s="128"/>
      <c r="C50" s="704"/>
      <c r="D50" s="670"/>
      <c r="E50" s="727"/>
      <c r="F50" s="728"/>
      <c r="G50" s="728"/>
      <c r="H50" s="358"/>
      <c r="I50" s="358"/>
      <c r="J50" s="358"/>
      <c r="K50" s="121"/>
    </row>
    <row r="51" spans="1:11" ht="15.75" thickTop="1">
      <c r="B51" s="111" t="s">
        <v>199</v>
      </c>
      <c r="C51" s="705">
        <f>SUM(C49:C50)</f>
        <v>0</v>
      </c>
      <c r="D51" s="671"/>
      <c r="E51" s="719"/>
      <c r="F51" s="720"/>
      <c r="G51" s="720"/>
      <c r="H51" s="359"/>
      <c r="I51" s="359"/>
      <c r="J51" s="359"/>
      <c r="K51" s="121"/>
    </row>
    <row r="52" spans="1:11" s="389" customFormat="1" ht="21.75" customHeight="1">
      <c r="A52" s="385">
        <v>27</v>
      </c>
      <c r="B52" s="393" t="s">
        <v>15</v>
      </c>
      <c r="C52" s="707"/>
      <c r="D52" s="668"/>
      <c r="E52" s="723"/>
      <c r="F52" s="724"/>
      <c r="G52" s="724"/>
      <c r="H52" s="391"/>
      <c r="I52" s="391"/>
      <c r="J52" s="391"/>
      <c r="K52" s="388"/>
    </row>
    <row r="53" spans="1:11">
      <c r="B53" s="126"/>
      <c r="C53" s="703"/>
      <c r="D53" s="669"/>
      <c r="E53" s="717"/>
      <c r="F53" s="718"/>
      <c r="G53" s="718"/>
      <c r="H53" s="360"/>
      <c r="I53" s="360"/>
      <c r="J53" s="360"/>
      <c r="K53" s="121"/>
    </row>
    <row r="54" spans="1:11" ht="15" thickBot="1">
      <c r="B54" s="126"/>
      <c r="C54" s="704"/>
      <c r="D54" s="670"/>
      <c r="E54" s="717"/>
      <c r="F54" s="718"/>
      <c r="G54" s="718"/>
      <c r="H54" s="360"/>
      <c r="I54" s="360"/>
      <c r="J54" s="360"/>
      <c r="K54" s="121"/>
    </row>
    <row r="55" spans="1:11" ht="15.75" thickTop="1">
      <c r="B55" s="111" t="s">
        <v>199</v>
      </c>
      <c r="C55" s="705">
        <f>SUM(C53:C54)</f>
        <v>0</v>
      </c>
      <c r="D55" s="671"/>
      <c r="E55" s="719"/>
      <c r="F55" s="720"/>
      <c r="G55" s="720"/>
      <c r="H55" s="361"/>
      <c r="I55" s="361"/>
      <c r="J55" s="361"/>
      <c r="K55" s="121"/>
    </row>
    <row r="56" spans="1:11" s="389" customFormat="1" ht="21.75" customHeight="1">
      <c r="A56" s="385">
        <v>28</v>
      </c>
      <c r="B56" s="392" t="s">
        <v>179</v>
      </c>
      <c r="C56" s="707"/>
      <c r="D56" s="668"/>
      <c r="E56" s="723"/>
      <c r="F56" s="724"/>
      <c r="G56" s="724"/>
      <c r="H56" s="391"/>
      <c r="I56" s="391"/>
      <c r="J56" s="391"/>
      <c r="K56" s="388"/>
    </row>
    <row r="57" spans="1:11">
      <c r="B57" s="126"/>
      <c r="C57" s="703"/>
      <c r="D57" s="669"/>
      <c r="E57" s="717"/>
      <c r="F57" s="718"/>
      <c r="G57" s="718"/>
      <c r="H57" s="360"/>
      <c r="I57" s="360"/>
      <c r="J57" s="360"/>
      <c r="K57" s="121"/>
    </row>
    <row r="58" spans="1:11" ht="15" thickBot="1">
      <c r="B58" s="126"/>
      <c r="C58" s="704"/>
      <c r="D58" s="670"/>
      <c r="E58" s="717"/>
      <c r="F58" s="718"/>
      <c r="G58" s="718"/>
      <c r="H58" s="360"/>
      <c r="I58" s="360"/>
      <c r="J58" s="360"/>
      <c r="K58" s="121"/>
    </row>
    <row r="59" spans="1:11" ht="15.75" thickTop="1">
      <c r="B59" s="111" t="s">
        <v>199</v>
      </c>
      <c r="C59" s="705">
        <f>SUM(C57:C58)</f>
        <v>0</v>
      </c>
      <c r="D59" s="671"/>
      <c r="E59" s="719"/>
      <c r="F59" s="720"/>
      <c r="G59" s="720"/>
      <c r="H59" s="361"/>
      <c r="I59" s="361"/>
      <c r="J59" s="361"/>
      <c r="K59" s="121"/>
    </row>
    <row r="60" spans="1:11" s="389" customFormat="1" ht="21.75" customHeight="1">
      <c r="A60" s="385">
        <v>29</v>
      </c>
      <c r="B60" s="392" t="s">
        <v>180</v>
      </c>
      <c r="C60" s="707"/>
      <c r="D60" s="668"/>
      <c r="E60" s="723"/>
      <c r="F60" s="724"/>
      <c r="G60" s="724"/>
      <c r="H60" s="391"/>
      <c r="I60" s="391"/>
      <c r="J60" s="391"/>
      <c r="K60" s="388"/>
    </row>
    <row r="61" spans="1:11">
      <c r="B61" s="126"/>
      <c r="C61" s="703"/>
      <c r="D61" s="669"/>
      <c r="E61" s="717"/>
      <c r="F61" s="718"/>
      <c r="G61" s="718"/>
      <c r="H61" s="360"/>
      <c r="I61" s="360"/>
      <c r="J61" s="360"/>
      <c r="K61" s="121"/>
    </row>
    <row r="62" spans="1:11" ht="15" thickBot="1">
      <c r="B62" s="126"/>
      <c r="C62" s="704"/>
      <c r="D62" s="670"/>
      <c r="E62" s="717"/>
      <c r="F62" s="718"/>
      <c r="G62" s="718"/>
      <c r="H62" s="360"/>
      <c r="I62" s="360"/>
      <c r="J62" s="360"/>
      <c r="K62" s="121"/>
    </row>
    <row r="63" spans="1:11" ht="15.75" thickTop="1">
      <c r="B63" s="111" t="s">
        <v>199</v>
      </c>
      <c r="C63" s="705">
        <f>SUM(C61:C62)</f>
        <v>0</v>
      </c>
      <c r="D63" s="671"/>
      <c r="E63" s="719"/>
      <c r="F63" s="720"/>
      <c r="G63" s="720"/>
      <c r="H63" s="361"/>
      <c r="I63" s="361"/>
      <c r="J63" s="361"/>
      <c r="K63" s="121"/>
    </row>
    <row r="64" spans="1:11" s="389" customFormat="1" ht="21.75" customHeight="1">
      <c r="A64" s="385">
        <v>30</v>
      </c>
      <c r="B64" s="392" t="s">
        <v>16</v>
      </c>
      <c r="C64" s="707"/>
      <c r="D64" s="668"/>
      <c r="E64" s="723"/>
      <c r="F64" s="724"/>
      <c r="G64" s="724"/>
      <c r="H64" s="387"/>
      <c r="I64" s="387"/>
      <c r="J64" s="387"/>
      <c r="K64" s="388"/>
    </row>
    <row r="65" spans="1:11">
      <c r="B65" s="126"/>
      <c r="C65" s="703"/>
      <c r="D65" s="669"/>
      <c r="E65" s="717"/>
      <c r="F65" s="718"/>
      <c r="G65" s="718"/>
      <c r="H65" s="358"/>
      <c r="I65" s="358"/>
      <c r="J65" s="358"/>
      <c r="K65" s="121"/>
    </row>
    <row r="66" spans="1:11" ht="15" thickBot="1">
      <c r="B66" s="126"/>
      <c r="C66" s="704"/>
      <c r="D66" s="670"/>
      <c r="E66" s="717"/>
      <c r="F66" s="718"/>
      <c r="G66" s="718"/>
      <c r="H66" s="358"/>
      <c r="I66" s="358"/>
      <c r="J66" s="358"/>
      <c r="K66" s="121"/>
    </row>
    <row r="67" spans="1:11" ht="15.75" thickTop="1">
      <c r="B67" s="111" t="s">
        <v>199</v>
      </c>
      <c r="C67" s="705">
        <f>SUM(C65:C66)</f>
        <v>0</v>
      </c>
      <c r="D67" s="671"/>
      <c r="E67" s="719"/>
      <c r="F67" s="720"/>
      <c r="G67" s="720"/>
      <c r="H67" s="359"/>
      <c r="I67" s="359"/>
      <c r="J67" s="359"/>
      <c r="K67" s="121"/>
    </row>
    <row r="68" spans="1:11" s="389" customFormat="1" ht="21.75" customHeight="1">
      <c r="A68" s="385">
        <v>31</v>
      </c>
      <c r="B68" s="392" t="s">
        <v>17</v>
      </c>
      <c r="C68" s="707"/>
      <c r="D68" s="668"/>
      <c r="E68" s="723"/>
      <c r="F68" s="724"/>
      <c r="G68" s="724"/>
      <c r="H68" s="391"/>
      <c r="I68" s="391"/>
      <c r="J68" s="391"/>
      <c r="K68" s="388"/>
    </row>
    <row r="69" spans="1:11">
      <c r="B69" s="126"/>
      <c r="C69" s="703"/>
      <c r="D69" s="669"/>
      <c r="E69" s="717"/>
      <c r="F69" s="718"/>
      <c r="G69" s="718"/>
      <c r="H69" s="360"/>
      <c r="I69" s="360"/>
      <c r="J69" s="360"/>
      <c r="K69" s="121"/>
    </row>
    <row r="70" spans="1:11" ht="15" thickBot="1">
      <c r="B70" s="126"/>
      <c r="C70" s="704"/>
      <c r="D70" s="670"/>
      <c r="E70" s="717"/>
      <c r="F70" s="718"/>
      <c r="G70" s="718"/>
      <c r="H70" s="360"/>
      <c r="I70" s="360"/>
      <c r="J70" s="360"/>
      <c r="K70" s="121"/>
    </row>
    <row r="71" spans="1:11" ht="15.75" thickTop="1">
      <c r="B71" s="111" t="s">
        <v>199</v>
      </c>
      <c r="C71" s="705">
        <f>SUM(C69:C70)</f>
        <v>0</v>
      </c>
      <c r="D71" s="671"/>
      <c r="E71" s="719"/>
      <c r="F71" s="720"/>
      <c r="G71" s="720"/>
      <c r="H71" s="361"/>
      <c r="I71" s="361"/>
      <c r="J71" s="361"/>
      <c r="K71" s="121"/>
    </row>
    <row r="72" spans="1:11" s="389" customFormat="1" ht="21.75" customHeight="1">
      <c r="A72" s="385">
        <v>32</v>
      </c>
      <c r="B72" s="392" t="s">
        <v>18</v>
      </c>
      <c r="C72" s="707"/>
      <c r="D72" s="668"/>
      <c r="E72" s="723"/>
      <c r="F72" s="724"/>
      <c r="G72" s="724"/>
      <c r="H72" s="391"/>
      <c r="I72" s="391"/>
      <c r="J72" s="391"/>
      <c r="K72" s="388"/>
    </row>
    <row r="73" spans="1:11">
      <c r="B73" s="126"/>
      <c r="C73" s="703"/>
      <c r="D73" s="669"/>
      <c r="E73" s="717"/>
      <c r="F73" s="718"/>
      <c r="G73" s="718"/>
      <c r="H73" s="360"/>
      <c r="I73" s="360"/>
      <c r="J73" s="360"/>
      <c r="K73" s="121"/>
    </row>
    <row r="74" spans="1:11" ht="15" thickBot="1">
      <c r="B74" s="126"/>
      <c r="C74" s="704"/>
      <c r="D74" s="670"/>
      <c r="E74" s="717"/>
      <c r="F74" s="718"/>
      <c r="G74" s="718"/>
      <c r="H74" s="360"/>
      <c r="I74" s="360"/>
      <c r="J74" s="360"/>
      <c r="K74" s="121"/>
    </row>
    <row r="75" spans="1:11" ht="15.75" thickTop="1">
      <c r="B75" s="111" t="s">
        <v>199</v>
      </c>
      <c r="C75" s="705">
        <f>SUM(C73:C74)</f>
        <v>0</v>
      </c>
      <c r="D75" s="671"/>
      <c r="E75" s="719"/>
      <c r="F75" s="720"/>
      <c r="G75" s="720"/>
      <c r="H75" s="361"/>
      <c r="I75" s="361"/>
      <c r="J75" s="361"/>
      <c r="K75" s="121"/>
    </row>
    <row r="76" spans="1:11" s="389" customFormat="1" ht="21.75" customHeight="1">
      <c r="A76" s="385">
        <v>33</v>
      </c>
      <c r="B76" s="392" t="s">
        <v>19</v>
      </c>
      <c r="C76" s="707"/>
      <c r="D76" s="668"/>
      <c r="E76" s="723"/>
      <c r="F76" s="724"/>
      <c r="G76" s="724"/>
      <c r="H76" s="391"/>
      <c r="I76" s="391"/>
      <c r="J76" s="391"/>
      <c r="K76" s="388"/>
    </row>
    <row r="77" spans="1:11">
      <c r="B77" s="126"/>
      <c r="C77" s="703"/>
      <c r="D77" s="669"/>
      <c r="E77" s="717"/>
      <c r="F77" s="718"/>
      <c r="G77" s="718"/>
      <c r="H77" s="360"/>
      <c r="I77" s="360"/>
      <c r="J77" s="360"/>
      <c r="K77" s="121"/>
    </row>
    <row r="78" spans="1:11" ht="15" thickBot="1">
      <c r="B78" s="126"/>
      <c r="C78" s="704"/>
      <c r="D78" s="670"/>
      <c r="E78" s="717"/>
      <c r="F78" s="718"/>
      <c r="G78" s="718"/>
      <c r="H78" s="360"/>
      <c r="I78" s="360"/>
      <c r="J78" s="360"/>
      <c r="K78" s="121"/>
    </row>
    <row r="79" spans="1:11" ht="15.75" thickTop="1">
      <c r="B79" s="111" t="s">
        <v>199</v>
      </c>
      <c r="C79" s="705">
        <f>SUM(C77:C78)</f>
        <v>0</v>
      </c>
      <c r="D79" s="671"/>
      <c r="E79" s="719"/>
      <c r="F79" s="720"/>
      <c r="G79" s="720"/>
      <c r="H79" s="361"/>
      <c r="I79" s="361"/>
      <c r="J79" s="361"/>
      <c r="K79" s="121"/>
    </row>
    <row r="80" spans="1:11" s="389" customFormat="1" ht="21.75" customHeight="1">
      <c r="A80" s="385">
        <v>34</v>
      </c>
      <c r="B80" s="392" t="s">
        <v>20</v>
      </c>
      <c r="C80" s="707"/>
      <c r="D80" s="668"/>
      <c r="E80" s="723"/>
      <c r="F80" s="724"/>
      <c r="G80" s="724"/>
      <c r="H80" s="391"/>
      <c r="I80" s="391"/>
      <c r="J80" s="391"/>
      <c r="K80" s="388"/>
    </row>
    <row r="81" spans="1:11">
      <c r="B81" s="126"/>
      <c r="C81" s="703"/>
      <c r="D81" s="669"/>
      <c r="E81" s="717"/>
      <c r="F81" s="718"/>
      <c r="G81" s="718"/>
      <c r="H81" s="360"/>
      <c r="I81" s="360"/>
      <c r="J81" s="360"/>
      <c r="K81" s="121"/>
    </row>
    <row r="82" spans="1:11" ht="15" thickBot="1">
      <c r="B82" s="126"/>
      <c r="C82" s="704"/>
      <c r="D82" s="670"/>
      <c r="E82" s="717"/>
      <c r="F82" s="718"/>
      <c r="G82" s="718"/>
      <c r="H82" s="360"/>
      <c r="I82" s="360"/>
      <c r="J82" s="360"/>
      <c r="K82" s="121"/>
    </row>
    <row r="83" spans="1:11" ht="15.75" thickTop="1">
      <c r="B83" s="111" t="s">
        <v>199</v>
      </c>
      <c r="C83" s="705">
        <f>SUM(C81:C82)</f>
        <v>0</v>
      </c>
      <c r="D83" s="671"/>
      <c r="E83" s="719"/>
      <c r="F83" s="720"/>
      <c r="G83" s="720"/>
      <c r="H83" s="361"/>
      <c r="I83" s="361"/>
      <c r="J83" s="361"/>
      <c r="K83" s="121"/>
    </row>
    <row r="84" spans="1:11" s="389" customFormat="1" ht="21.75" customHeight="1">
      <c r="A84" s="385">
        <v>35</v>
      </c>
      <c r="B84" s="392" t="s">
        <v>65</v>
      </c>
      <c r="C84" s="707"/>
      <c r="D84" s="668"/>
      <c r="E84" s="723"/>
      <c r="F84" s="724"/>
      <c r="G84" s="724"/>
      <c r="H84" s="391"/>
      <c r="I84" s="391"/>
      <c r="J84" s="391"/>
      <c r="K84" s="388"/>
    </row>
    <row r="85" spans="1:11">
      <c r="B85" s="126"/>
      <c r="C85" s="703"/>
      <c r="D85" s="669"/>
      <c r="E85" s="717"/>
      <c r="F85" s="718"/>
      <c r="G85" s="718"/>
      <c r="H85" s="360"/>
      <c r="I85" s="360"/>
      <c r="J85" s="360"/>
      <c r="K85" s="121"/>
    </row>
    <row r="86" spans="1:11" ht="15" thickBot="1">
      <c r="B86" s="126"/>
      <c r="C86" s="704"/>
      <c r="D86" s="670"/>
      <c r="E86" s="717"/>
      <c r="F86" s="718"/>
      <c r="G86" s="718"/>
      <c r="H86" s="360"/>
      <c r="I86" s="360"/>
      <c r="J86" s="360"/>
      <c r="K86" s="121"/>
    </row>
    <row r="87" spans="1:11" ht="15.75" thickTop="1">
      <c r="B87" s="111" t="s">
        <v>199</v>
      </c>
      <c r="C87" s="705">
        <f>SUM(C85:C86)</f>
        <v>0</v>
      </c>
      <c r="D87" s="671"/>
      <c r="E87" s="719"/>
      <c r="F87" s="720"/>
      <c r="G87" s="720"/>
      <c r="H87" s="361"/>
      <c r="I87" s="361"/>
      <c r="J87" s="361"/>
      <c r="K87" s="121"/>
    </row>
    <row r="88" spans="1:11" s="389" customFormat="1" ht="21.75" customHeight="1">
      <c r="A88" s="385">
        <v>36</v>
      </c>
      <c r="B88" s="392" t="s">
        <v>66</v>
      </c>
      <c r="C88" s="707"/>
      <c r="D88" s="668"/>
      <c r="E88" s="723"/>
      <c r="F88" s="724"/>
      <c r="G88" s="724"/>
      <c r="H88" s="391"/>
      <c r="I88" s="391"/>
      <c r="J88" s="391"/>
      <c r="K88" s="388"/>
    </row>
    <row r="89" spans="1:11">
      <c r="B89" s="126"/>
      <c r="C89" s="703"/>
      <c r="D89" s="669"/>
      <c r="E89" s="717"/>
      <c r="F89" s="718"/>
      <c r="G89" s="718"/>
      <c r="H89" s="360"/>
      <c r="I89" s="360"/>
      <c r="J89" s="360"/>
      <c r="K89" s="121"/>
    </row>
    <row r="90" spans="1:11" ht="15" thickBot="1">
      <c r="B90" s="126"/>
      <c r="C90" s="704"/>
      <c r="D90" s="670"/>
      <c r="E90" s="717"/>
      <c r="F90" s="718"/>
      <c r="G90" s="718"/>
      <c r="H90" s="360"/>
      <c r="I90" s="360"/>
      <c r="J90" s="360"/>
      <c r="K90" s="121"/>
    </row>
    <row r="91" spans="1:11" ht="15.75" thickTop="1">
      <c r="B91" s="111" t="s">
        <v>199</v>
      </c>
      <c r="C91" s="705">
        <f>SUM(C89:C90)</f>
        <v>0</v>
      </c>
      <c r="D91" s="671"/>
      <c r="E91" s="719"/>
      <c r="F91" s="720"/>
      <c r="G91" s="720"/>
      <c r="H91" s="361"/>
      <c r="I91" s="361"/>
      <c r="J91" s="361"/>
      <c r="K91" s="121"/>
    </row>
    <row r="92" spans="1:11" s="389" customFormat="1" ht="21.75" customHeight="1">
      <c r="A92" s="385">
        <v>37</v>
      </c>
      <c r="B92" s="392" t="s">
        <v>67</v>
      </c>
      <c r="C92" s="707"/>
      <c r="D92" s="668"/>
      <c r="E92" s="723"/>
      <c r="F92" s="724"/>
      <c r="G92" s="724"/>
      <c r="H92" s="391"/>
      <c r="I92" s="391"/>
      <c r="J92" s="391"/>
      <c r="K92" s="388"/>
    </row>
    <row r="93" spans="1:11">
      <c r="B93" s="126"/>
      <c r="C93" s="703"/>
      <c r="D93" s="669"/>
      <c r="E93" s="717"/>
      <c r="F93" s="718"/>
      <c r="G93" s="718"/>
      <c r="H93" s="360"/>
      <c r="I93" s="360"/>
      <c r="J93" s="360"/>
      <c r="K93" s="121"/>
    </row>
    <row r="94" spans="1:11" ht="15" thickBot="1">
      <c r="B94" s="126"/>
      <c r="C94" s="704"/>
      <c r="D94" s="670"/>
      <c r="E94" s="717"/>
      <c r="F94" s="718"/>
      <c r="G94" s="718"/>
      <c r="H94" s="360"/>
      <c r="I94" s="360"/>
      <c r="J94" s="360"/>
      <c r="K94" s="121"/>
    </row>
    <row r="95" spans="1:11" ht="15.75" thickTop="1">
      <c r="B95" s="111" t="s">
        <v>199</v>
      </c>
      <c r="C95" s="705">
        <f>SUM(C93:C94)</f>
        <v>0</v>
      </c>
      <c r="D95" s="671"/>
      <c r="E95" s="719"/>
      <c r="F95" s="720"/>
      <c r="G95" s="720"/>
      <c r="H95" s="361"/>
      <c r="I95" s="361"/>
      <c r="J95" s="361"/>
      <c r="K95" s="121"/>
    </row>
    <row r="96" spans="1:11" s="389" customFormat="1" ht="21.75" customHeight="1">
      <c r="A96" s="385">
        <v>38</v>
      </c>
      <c r="B96" s="392" t="s">
        <v>21</v>
      </c>
      <c r="C96" s="707"/>
      <c r="D96" s="668"/>
      <c r="E96" s="723"/>
      <c r="F96" s="724"/>
      <c r="G96" s="724"/>
      <c r="H96" s="391"/>
      <c r="I96" s="391"/>
      <c r="J96" s="391"/>
      <c r="K96" s="388"/>
    </row>
    <row r="97" spans="1:11">
      <c r="B97" s="126"/>
      <c r="C97" s="703"/>
      <c r="D97" s="669"/>
      <c r="E97" s="717"/>
      <c r="F97" s="718"/>
      <c r="G97" s="718"/>
      <c r="H97" s="360"/>
      <c r="I97" s="360"/>
      <c r="J97" s="360"/>
      <c r="K97" s="121"/>
    </row>
    <row r="98" spans="1:11" ht="15" thickBot="1">
      <c r="B98" s="126"/>
      <c r="C98" s="704"/>
      <c r="D98" s="670"/>
      <c r="E98" s="717"/>
      <c r="F98" s="718"/>
      <c r="G98" s="718"/>
      <c r="H98" s="360"/>
      <c r="I98" s="360"/>
      <c r="J98" s="360"/>
      <c r="K98" s="121"/>
    </row>
    <row r="99" spans="1:11" ht="15.75" thickTop="1">
      <c r="B99" s="111" t="s">
        <v>199</v>
      </c>
      <c r="C99" s="705">
        <f>SUM(C97:C98)</f>
        <v>0</v>
      </c>
      <c r="D99" s="671"/>
      <c r="E99" s="720"/>
      <c r="F99" s="720"/>
      <c r="G99" s="720"/>
      <c r="H99" s="361"/>
      <c r="I99" s="361"/>
      <c r="J99" s="361"/>
      <c r="K99" s="121"/>
    </row>
    <row r="100" spans="1:11" s="389" customFormat="1" ht="21.75" customHeight="1">
      <c r="A100" s="385">
        <v>39</v>
      </c>
      <c r="B100" s="392" t="s">
        <v>22</v>
      </c>
      <c r="C100" s="707"/>
      <c r="D100" s="668"/>
      <c r="E100" s="723"/>
      <c r="F100" s="724"/>
      <c r="G100" s="724"/>
      <c r="H100" s="391"/>
      <c r="I100" s="391"/>
      <c r="J100" s="391"/>
      <c r="K100" s="388"/>
    </row>
    <row r="101" spans="1:11">
      <c r="B101" s="126"/>
      <c r="C101" s="703"/>
      <c r="D101" s="669"/>
      <c r="E101" s="717"/>
      <c r="F101" s="718"/>
      <c r="G101" s="718"/>
      <c r="H101" s="360"/>
      <c r="I101" s="360"/>
      <c r="J101" s="360"/>
      <c r="K101" s="121"/>
    </row>
    <row r="102" spans="1:11" ht="15" thickBot="1">
      <c r="B102" s="126"/>
      <c r="C102" s="704"/>
      <c r="D102" s="670"/>
      <c r="E102" s="717"/>
      <c r="F102" s="718"/>
      <c r="G102" s="718"/>
      <c r="H102" s="360"/>
      <c r="I102" s="360"/>
      <c r="J102" s="360"/>
      <c r="K102" s="121"/>
    </row>
    <row r="103" spans="1:11" ht="15.75" thickTop="1">
      <c r="B103" s="111" t="s">
        <v>199</v>
      </c>
      <c r="C103" s="705">
        <f>SUM(C101:C102)</f>
        <v>0</v>
      </c>
      <c r="D103" s="671"/>
      <c r="E103" s="720"/>
      <c r="F103" s="720"/>
      <c r="G103" s="720"/>
      <c r="H103" s="361"/>
      <c r="I103" s="361"/>
      <c r="J103" s="361"/>
      <c r="K103" s="121"/>
    </row>
    <row r="104" spans="1:11" s="389" customFormat="1" ht="21.75" customHeight="1">
      <c r="A104" s="385">
        <v>40</v>
      </c>
      <c r="B104" s="392" t="s">
        <v>23</v>
      </c>
      <c r="C104" s="707"/>
      <c r="D104" s="668"/>
      <c r="E104" s="723"/>
      <c r="F104" s="724"/>
      <c r="G104" s="724"/>
      <c r="H104" s="391"/>
      <c r="I104" s="391"/>
      <c r="J104" s="391"/>
      <c r="K104" s="388"/>
    </row>
    <row r="105" spans="1:11">
      <c r="B105" s="126"/>
      <c r="C105" s="703"/>
      <c r="D105" s="669"/>
      <c r="E105" s="717"/>
      <c r="F105" s="718"/>
      <c r="G105" s="718"/>
      <c r="H105" s="360"/>
      <c r="I105" s="360"/>
      <c r="J105" s="360"/>
      <c r="K105" s="121"/>
    </row>
    <row r="106" spans="1:11" ht="15" thickBot="1">
      <c r="B106" s="126"/>
      <c r="C106" s="704"/>
      <c r="D106" s="670"/>
      <c r="E106" s="717"/>
      <c r="F106" s="718"/>
      <c r="G106" s="718"/>
      <c r="H106" s="360"/>
      <c r="I106" s="360"/>
      <c r="J106" s="360"/>
      <c r="K106" s="121"/>
    </row>
    <row r="107" spans="1:11" ht="15.75" thickTop="1">
      <c r="B107" s="111" t="s">
        <v>199</v>
      </c>
      <c r="C107" s="705">
        <f>SUM(C105:C106)</f>
        <v>0</v>
      </c>
      <c r="D107" s="671"/>
      <c r="E107" s="719"/>
      <c r="F107" s="720"/>
      <c r="G107" s="720"/>
      <c r="H107" s="361"/>
      <c r="I107" s="361"/>
      <c r="J107" s="361"/>
      <c r="K107" s="121"/>
    </row>
    <row r="108" spans="1:11" s="389" customFormat="1" ht="21.75" customHeight="1">
      <c r="A108" s="385">
        <v>41</v>
      </c>
      <c r="B108" s="392" t="s">
        <v>181</v>
      </c>
      <c r="C108" s="707"/>
      <c r="D108" s="668"/>
      <c r="E108" s="723"/>
      <c r="F108" s="724"/>
      <c r="G108" s="724"/>
      <c r="H108" s="391"/>
      <c r="I108" s="391"/>
      <c r="J108" s="391"/>
      <c r="K108" s="388"/>
    </row>
    <row r="109" spans="1:11">
      <c r="B109" s="126"/>
      <c r="C109" s="703"/>
      <c r="D109" s="669"/>
      <c r="E109" s="717"/>
      <c r="F109" s="718"/>
      <c r="G109" s="718"/>
      <c r="H109" s="360"/>
      <c r="I109" s="360"/>
      <c r="J109" s="360"/>
      <c r="K109" s="121"/>
    </row>
    <row r="110" spans="1:11" ht="15" thickBot="1">
      <c r="B110" s="126"/>
      <c r="C110" s="704"/>
      <c r="D110" s="670"/>
      <c r="E110" s="717"/>
      <c r="F110" s="718"/>
      <c r="G110" s="718"/>
      <c r="H110" s="360"/>
      <c r="I110" s="360"/>
      <c r="J110" s="360"/>
      <c r="K110" s="121"/>
    </row>
    <row r="111" spans="1:11" ht="15.75" thickTop="1">
      <c r="B111" s="111" t="s">
        <v>199</v>
      </c>
      <c r="C111" s="705">
        <f>SUM(C109:C110)</f>
        <v>0</v>
      </c>
      <c r="D111" s="671"/>
      <c r="E111" s="720"/>
      <c r="F111" s="720"/>
      <c r="G111" s="720"/>
      <c r="H111" s="361"/>
      <c r="I111" s="361"/>
      <c r="J111" s="361"/>
      <c r="K111" s="121"/>
    </row>
    <row r="112" spans="1:11" s="389" customFormat="1" ht="21.75" customHeight="1">
      <c r="A112" s="385">
        <v>42</v>
      </c>
      <c r="B112" s="392" t="s">
        <v>200</v>
      </c>
      <c r="C112" s="707"/>
      <c r="D112" s="668"/>
      <c r="E112" s="723"/>
      <c r="F112" s="724"/>
      <c r="G112" s="724"/>
      <c r="H112" s="387"/>
      <c r="I112" s="387"/>
      <c r="J112" s="387"/>
      <c r="K112" s="388"/>
    </row>
    <row r="113" spans="1:11">
      <c r="B113" s="126"/>
      <c r="C113" s="703"/>
      <c r="D113" s="669"/>
      <c r="E113" s="717"/>
      <c r="F113" s="718"/>
      <c r="G113" s="718"/>
      <c r="H113" s="358"/>
      <c r="I113" s="358"/>
      <c r="J113" s="358"/>
      <c r="K113" s="121"/>
    </row>
    <row r="114" spans="1:11" ht="15" thickBot="1">
      <c r="B114" s="126"/>
      <c r="C114" s="704"/>
      <c r="D114" s="670"/>
      <c r="E114" s="717"/>
      <c r="F114" s="718"/>
      <c r="G114" s="718"/>
      <c r="H114" s="358"/>
      <c r="I114" s="358"/>
      <c r="J114" s="358"/>
      <c r="K114" s="121"/>
    </row>
    <row r="115" spans="1:11" ht="15.75" thickTop="1">
      <c r="B115" s="111" t="s">
        <v>199</v>
      </c>
      <c r="C115" s="705">
        <f>SUM(C113:C114)</f>
        <v>0</v>
      </c>
      <c r="D115" s="671"/>
      <c r="E115" s="719"/>
      <c r="F115" s="720"/>
      <c r="G115" s="720"/>
      <c r="H115" s="359"/>
      <c r="I115" s="359"/>
      <c r="J115" s="359"/>
      <c r="K115" s="121"/>
    </row>
    <row r="116" spans="1:11" s="389" customFormat="1" ht="21.75" customHeight="1">
      <c r="A116" s="385">
        <v>43</v>
      </c>
      <c r="B116" s="392" t="s">
        <v>38</v>
      </c>
      <c r="C116" s="707"/>
      <c r="D116" s="668"/>
      <c r="E116" s="723"/>
      <c r="F116" s="724"/>
      <c r="G116" s="724"/>
      <c r="H116" s="391"/>
      <c r="I116" s="391"/>
      <c r="J116" s="391"/>
      <c r="K116" s="388"/>
    </row>
    <row r="117" spans="1:11">
      <c r="B117" s="126"/>
      <c r="C117" s="703"/>
      <c r="D117" s="669"/>
      <c r="E117" s="717"/>
      <c r="F117" s="718"/>
      <c r="G117" s="718"/>
      <c r="H117" s="360"/>
      <c r="I117" s="360"/>
      <c r="J117" s="360"/>
      <c r="K117" s="121"/>
    </row>
    <row r="118" spans="1:11" ht="15" thickBot="1">
      <c r="B118" s="126"/>
      <c r="C118" s="704"/>
      <c r="D118" s="670"/>
      <c r="E118" s="717"/>
      <c r="F118" s="718"/>
      <c r="G118" s="718"/>
      <c r="H118" s="360"/>
      <c r="I118" s="360"/>
      <c r="J118" s="360"/>
      <c r="K118" s="121"/>
    </row>
    <row r="119" spans="1:11" ht="15.75" thickTop="1">
      <c r="B119" s="111" t="s">
        <v>199</v>
      </c>
      <c r="C119" s="705">
        <f>SUM(C117:C118)</f>
        <v>0</v>
      </c>
      <c r="D119" s="671"/>
      <c r="E119" s="719"/>
      <c r="F119" s="720"/>
      <c r="G119" s="720"/>
      <c r="H119" s="361"/>
      <c r="I119" s="361"/>
      <c r="J119" s="361"/>
      <c r="K119" s="121"/>
    </row>
    <row r="120" spans="1:11" s="389" customFormat="1" ht="21.75" customHeight="1">
      <c r="A120" s="385">
        <v>44</v>
      </c>
      <c r="B120" s="392" t="s">
        <v>201</v>
      </c>
      <c r="C120" s="707"/>
      <c r="D120" s="668"/>
      <c r="E120" s="723"/>
      <c r="F120" s="724"/>
      <c r="G120" s="724"/>
      <c r="H120" s="387"/>
      <c r="I120" s="387"/>
      <c r="J120" s="387"/>
      <c r="K120" s="388"/>
    </row>
    <row r="121" spans="1:11">
      <c r="B121" s="126"/>
      <c r="C121" s="703"/>
      <c r="D121" s="669"/>
      <c r="E121" s="717"/>
      <c r="F121" s="718"/>
      <c r="G121" s="718"/>
      <c r="H121" s="358"/>
      <c r="I121" s="358"/>
      <c r="J121" s="358"/>
      <c r="K121" s="121"/>
    </row>
    <row r="122" spans="1:11" ht="15" thickBot="1">
      <c r="B122" s="126"/>
      <c r="C122" s="704"/>
      <c r="D122" s="670"/>
      <c r="E122" s="717"/>
      <c r="F122" s="718"/>
      <c r="G122" s="718"/>
      <c r="H122" s="358"/>
      <c r="I122" s="358"/>
      <c r="J122" s="358"/>
      <c r="K122" s="121"/>
    </row>
    <row r="123" spans="1:11" ht="15.75" thickTop="1">
      <c r="B123" s="111" t="s">
        <v>199</v>
      </c>
      <c r="C123" s="705">
        <f>SUM(C121:C122)</f>
        <v>0</v>
      </c>
      <c r="D123" s="671"/>
      <c r="E123" s="719"/>
      <c r="F123" s="720"/>
      <c r="G123" s="720"/>
      <c r="H123" s="359"/>
      <c r="I123" s="359"/>
      <c r="J123" s="359"/>
      <c r="K123" s="121"/>
    </row>
    <row r="124" spans="1:11" s="389" customFormat="1" ht="21.75" customHeight="1">
      <c r="A124" s="385">
        <v>45</v>
      </c>
      <c r="B124" s="392" t="s">
        <v>24</v>
      </c>
      <c r="C124" s="707"/>
      <c r="D124" s="668"/>
      <c r="E124" s="723"/>
      <c r="F124" s="724"/>
      <c r="G124" s="724"/>
      <c r="H124" s="391"/>
      <c r="I124" s="391"/>
      <c r="J124" s="391"/>
      <c r="K124" s="388"/>
    </row>
    <row r="125" spans="1:11">
      <c r="B125" s="126"/>
      <c r="C125" s="703"/>
      <c r="D125" s="669"/>
      <c r="E125" s="717"/>
      <c r="F125" s="718"/>
      <c r="G125" s="718"/>
      <c r="H125" s="360"/>
      <c r="I125" s="360"/>
      <c r="J125" s="360"/>
      <c r="K125" s="121"/>
    </row>
    <row r="126" spans="1:11" ht="15" thickBot="1">
      <c r="B126" s="126"/>
      <c r="C126" s="704"/>
      <c r="D126" s="670"/>
      <c r="E126" s="717"/>
      <c r="F126" s="718"/>
      <c r="G126" s="718"/>
      <c r="H126" s="360"/>
      <c r="I126" s="360"/>
      <c r="J126" s="360"/>
      <c r="K126" s="121"/>
    </row>
    <row r="127" spans="1:11" ht="15.75" thickTop="1">
      <c r="B127" s="111" t="s">
        <v>199</v>
      </c>
      <c r="C127" s="705">
        <f>SUM(C125:C126)</f>
        <v>0</v>
      </c>
      <c r="D127" s="671"/>
      <c r="E127" s="719"/>
      <c r="F127" s="720"/>
      <c r="G127" s="720"/>
      <c r="H127" s="361"/>
      <c r="I127" s="361"/>
      <c r="J127" s="361"/>
      <c r="K127" s="121"/>
    </row>
    <row r="128" spans="1:11" s="389" customFormat="1" ht="21.75" customHeight="1">
      <c r="A128" s="385">
        <v>46</v>
      </c>
      <c r="B128" s="392" t="s">
        <v>176</v>
      </c>
      <c r="C128" s="707"/>
      <c r="D128" s="668"/>
      <c r="E128" s="723"/>
      <c r="F128" s="724"/>
      <c r="G128" s="724"/>
      <c r="H128" s="391"/>
      <c r="I128" s="391"/>
      <c r="J128" s="391"/>
      <c r="K128" s="388"/>
    </row>
    <row r="129" spans="1:11">
      <c r="B129" s="126"/>
      <c r="C129" s="703"/>
      <c r="D129" s="669"/>
      <c r="E129" s="717"/>
      <c r="F129" s="718"/>
      <c r="G129" s="718"/>
      <c r="H129" s="360"/>
      <c r="I129" s="360"/>
      <c r="J129" s="360"/>
      <c r="K129" s="121"/>
    </row>
    <row r="130" spans="1:11" ht="15" thickBot="1">
      <c r="B130" s="126"/>
      <c r="C130" s="704"/>
      <c r="D130" s="670"/>
      <c r="E130" s="717"/>
      <c r="F130" s="718"/>
      <c r="G130" s="718"/>
      <c r="H130" s="360"/>
      <c r="I130" s="360"/>
      <c r="J130" s="360"/>
      <c r="K130" s="121"/>
    </row>
    <row r="131" spans="1:11" ht="15.75" thickTop="1">
      <c r="B131" s="111" t="s">
        <v>199</v>
      </c>
      <c r="C131" s="705">
        <f>SUM(C129:C130)</f>
        <v>0</v>
      </c>
      <c r="D131" s="671"/>
      <c r="E131" s="719"/>
      <c r="F131" s="720"/>
      <c r="G131" s="720"/>
      <c r="H131" s="361"/>
      <c r="I131" s="361"/>
      <c r="J131" s="361"/>
      <c r="K131" s="121"/>
    </row>
    <row r="132" spans="1:11" s="389" customFormat="1" ht="21.75" customHeight="1">
      <c r="A132" s="385">
        <v>47</v>
      </c>
      <c r="B132" s="392" t="s">
        <v>597</v>
      </c>
      <c r="C132" s="707"/>
      <c r="D132" s="668"/>
      <c r="E132" s="723"/>
      <c r="F132" s="724"/>
      <c r="G132" s="724"/>
      <c r="H132" s="391"/>
      <c r="I132" s="391"/>
      <c r="J132" s="391"/>
      <c r="K132" s="388"/>
    </row>
    <row r="133" spans="1:11">
      <c r="B133" s="126"/>
      <c r="C133" s="703"/>
      <c r="D133" s="669"/>
      <c r="E133" s="717"/>
      <c r="F133" s="718"/>
      <c r="G133" s="718"/>
      <c r="H133" s="360"/>
      <c r="I133" s="360"/>
      <c r="J133" s="360"/>
      <c r="K133" s="121"/>
    </row>
    <row r="134" spans="1:11" ht="15" thickBot="1">
      <c r="B134" s="126"/>
      <c r="C134" s="704"/>
      <c r="D134" s="670"/>
      <c r="E134" s="717"/>
      <c r="F134" s="718"/>
      <c r="G134" s="718"/>
      <c r="H134" s="360"/>
      <c r="I134" s="360"/>
      <c r="J134" s="360"/>
      <c r="K134" s="121"/>
    </row>
    <row r="135" spans="1:11" ht="15.75" thickTop="1">
      <c r="B135" s="111" t="s">
        <v>199</v>
      </c>
      <c r="C135" s="705">
        <f>SUM(C133:C134)</f>
        <v>0</v>
      </c>
      <c r="D135" s="671"/>
      <c r="E135" s="719"/>
      <c r="F135" s="720"/>
      <c r="G135" s="720"/>
      <c r="H135" s="361"/>
      <c r="I135" s="361"/>
      <c r="J135" s="361"/>
      <c r="K135" s="121"/>
    </row>
    <row r="136" spans="1:11" s="389" customFormat="1" ht="21.75" customHeight="1">
      <c r="A136" s="385">
        <v>49</v>
      </c>
      <c r="B136" s="392" t="s">
        <v>71</v>
      </c>
      <c r="C136" s="707"/>
      <c r="D136" s="668"/>
      <c r="E136" s="723"/>
      <c r="F136" s="724"/>
      <c r="G136" s="724"/>
      <c r="H136" s="387"/>
      <c r="I136" s="387"/>
      <c r="J136" s="387"/>
      <c r="K136" s="388"/>
    </row>
    <row r="137" spans="1:11">
      <c r="B137" s="126"/>
      <c r="C137" s="703"/>
      <c r="D137" s="669"/>
      <c r="E137" s="717"/>
      <c r="F137" s="718"/>
      <c r="G137" s="718"/>
      <c r="H137" s="358"/>
      <c r="I137" s="358"/>
      <c r="J137" s="358"/>
      <c r="K137" s="121"/>
    </row>
    <row r="138" spans="1:11" ht="15" thickBot="1">
      <c r="B138" s="126"/>
      <c r="C138" s="704"/>
      <c r="D138" s="670"/>
      <c r="E138" s="717"/>
      <c r="F138" s="718"/>
      <c r="G138" s="718"/>
      <c r="H138" s="358"/>
      <c r="I138" s="358"/>
      <c r="J138" s="358"/>
      <c r="K138" s="121"/>
    </row>
    <row r="139" spans="1:11" ht="15.75" thickTop="1">
      <c r="B139" s="111" t="s">
        <v>199</v>
      </c>
      <c r="C139" s="705">
        <f>SUM(C137:C138)</f>
        <v>0</v>
      </c>
      <c r="D139" s="671"/>
      <c r="E139" s="719"/>
      <c r="F139" s="720"/>
      <c r="G139" s="720"/>
      <c r="H139" s="359"/>
      <c r="I139" s="359"/>
      <c r="J139" s="359"/>
      <c r="K139" s="121"/>
    </row>
    <row r="140" spans="1:11" s="389" customFormat="1" ht="21.75" customHeight="1">
      <c r="A140" s="385">
        <v>50</v>
      </c>
      <c r="B140" s="392" t="s">
        <v>68</v>
      </c>
      <c r="C140" s="707"/>
      <c r="D140" s="668"/>
      <c r="E140" s="723"/>
      <c r="F140" s="724"/>
      <c r="G140" s="724"/>
      <c r="H140" s="391"/>
      <c r="I140" s="391"/>
      <c r="J140" s="391"/>
      <c r="K140" s="388"/>
    </row>
    <row r="141" spans="1:11">
      <c r="B141" s="126"/>
      <c r="C141" s="703"/>
      <c r="D141" s="669"/>
      <c r="E141" s="717"/>
      <c r="F141" s="718"/>
      <c r="G141" s="718"/>
      <c r="H141" s="360"/>
      <c r="I141" s="360"/>
      <c r="J141" s="360"/>
      <c r="K141" s="121"/>
    </row>
    <row r="142" spans="1:11" ht="15" thickBot="1">
      <c r="B142" s="126"/>
      <c r="C142" s="704"/>
      <c r="D142" s="670"/>
      <c r="E142" s="717"/>
      <c r="F142" s="718"/>
      <c r="G142" s="718"/>
      <c r="H142" s="360"/>
      <c r="I142" s="360"/>
      <c r="J142" s="360"/>
      <c r="K142" s="121"/>
    </row>
    <row r="143" spans="1:11" ht="15.75" thickTop="1">
      <c r="B143" s="111" t="s">
        <v>199</v>
      </c>
      <c r="C143" s="705">
        <f>SUM(C141:C142)</f>
        <v>0</v>
      </c>
      <c r="D143" s="671"/>
      <c r="E143" s="719"/>
      <c r="F143" s="720"/>
      <c r="G143" s="720"/>
      <c r="H143" s="361"/>
      <c r="I143" s="361"/>
      <c r="J143" s="361"/>
      <c r="K143" s="121"/>
    </row>
    <row r="144" spans="1:11" s="389" customFormat="1" ht="21.75" customHeight="1">
      <c r="A144" s="385">
        <v>51</v>
      </c>
      <c r="B144" s="392" t="s">
        <v>177</v>
      </c>
      <c r="C144" s="707"/>
      <c r="D144" s="668"/>
      <c r="E144" s="723"/>
      <c r="F144" s="724"/>
      <c r="G144" s="724"/>
      <c r="H144" s="391"/>
      <c r="I144" s="391"/>
      <c r="J144" s="391"/>
      <c r="K144" s="388"/>
    </row>
    <row r="145" spans="1:11">
      <c r="B145" s="126"/>
      <c r="C145" s="703"/>
      <c r="D145" s="669"/>
      <c r="E145" s="717"/>
      <c r="F145" s="718"/>
      <c r="G145" s="718"/>
      <c r="H145" s="360"/>
      <c r="I145" s="360"/>
      <c r="J145" s="360"/>
      <c r="K145" s="121"/>
    </row>
    <row r="146" spans="1:11" ht="15" thickBot="1">
      <c r="B146" s="126"/>
      <c r="C146" s="704"/>
      <c r="D146" s="670"/>
      <c r="E146" s="717"/>
      <c r="F146" s="718"/>
      <c r="G146" s="718"/>
      <c r="H146" s="360"/>
      <c r="I146" s="360"/>
      <c r="J146" s="360"/>
      <c r="K146" s="121"/>
    </row>
    <row r="147" spans="1:11" ht="15.75" thickTop="1">
      <c r="B147" s="111" t="s">
        <v>199</v>
      </c>
      <c r="C147" s="705">
        <f>SUM(C145:C146)</f>
        <v>0</v>
      </c>
      <c r="D147" s="671"/>
      <c r="E147" s="719"/>
      <c r="F147" s="720"/>
      <c r="G147" s="720"/>
      <c r="H147" s="361"/>
      <c r="I147" s="361"/>
      <c r="J147" s="361"/>
      <c r="K147" s="121"/>
    </row>
    <row r="148" spans="1:11" s="389" customFormat="1" ht="21.75" customHeight="1">
      <c r="A148" s="385">
        <v>52</v>
      </c>
      <c r="B148" s="392" t="s">
        <v>25</v>
      </c>
      <c r="C148" s="707"/>
      <c r="D148" s="668"/>
      <c r="E148" s="723"/>
      <c r="F148" s="724"/>
      <c r="G148" s="724"/>
      <c r="H148" s="387"/>
      <c r="I148" s="387"/>
      <c r="J148" s="387"/>
      <c r="K148" s="388"/>
    </row>
    <row r="149" spans="1:11">
      <c r="B149" s="126"/>
      <c r="C149" s="703"/>
      <c r="D149" s="669"/>
      <c r="E149" s="717"/>
      <c r="F149" s="718"/>
      <c r="G149" s="718"/>
      <c r="H149" s="358"/>
      <c r="I149" s="358"/>
      <c r="J149" s="358"/>
      <c r="K149" s="121"/>
    </row>
    <row r="150" spans="1:11" ht="15" thickBot="1">
      <c r="B150" s="126"/>
      <c r="C150" s="704"/>
      <c r="D150" s="670"/>
      <c r="E150" s="717"/>
      <c r="F150" s="718"/>
      <c r="G150" s="718"/>
      <c r="H150" s="358"/>
      <c r="I150" s="358"/>
      <c r="J150" s="358"/>
      <c r="K150" s="121"/>
    </row>
    <row r="151" spans="1:11" ht="15.75" thickTop="1">
      <c r="B151" s="111" t="s">
        <v>199</v>
      </c>
      <c r="C151" s="705">
        <f>SUM(C149:C150)</f>
        <v>0</v>
      </c>
      <c r="D151" s="671"/>
      <c r="E151" s="719"/>
      <c r="F151" s="720"/>
      <c r="G151" s="720"/>
      <c r="H151" s="359"/>
      <c r="I151" s="359"/>
      <c r="J151" s="359"/>
      <c r="K151" s="121"/>
    </row>
    <row r="152" spans="1:11" s="389" customFormat="1" ht="21.75" customHeight="1">
      <c r="A152" s="385">
        <v>55</v>
      </c>
      <c r="B152" s="392" t="s">
        <v>26</v>
      </c>
      <c r="C152" s="707"/>
      <c r="D152" s="668"/>
      <c r="E152" s="723"/>
      <c r="F152" s="724"/>
      <c r="G152" s="724"/>
      <c r="H152" s="391"/>
      <c r="I152" s="391"/>
      <c r="J152" s="391"/>
      <c r="K152" s="388"/>
    </row>
    <row r="153" spans="1:11">
      <c r="B153" s="126"/>
      <c r="C153" s="703"/>
      <c r="D153" s="669"/>
      <c r="E153" s="717"/>
      <c r="F153" s="718"/>
      <c r="G153" s="718"/>
      <c r="H153" s="360"/>
      <c r="I153" s="360"/>
      <c r="J153" s="360"/>
      <c r="K153" s="121"/>
    </row>
    <row r="154" spans="1:11" ht="15" thickBot="1">
      <c r="B154" s="126"/>
      <c r="C154" s="704"/>
      <c r="D154" s="670"/>
      <c r="E154" s="717"/>
      <c r="F154" s="718"/>
      <c r="G154" s="718"/>
      <c r="H154" s="360"/>
      <c r="I154" s="360"/>
      <c r="J154" s="360"/>
      <c r="K154" s="121"/>
    </row>
    <row r="155" spans="1:11" ht="15.75" thickTop="1">
      <c r="B155" s="111" t="s">
        <v>199</v>
      </c>
      <c r="C155" s="705">
        <f>SUM(C153:C154)</f>
        <v>0</v>
      </c>
      <c r="D155" s="671"/>
      <c r="E155" s="729"/>
      <c r="F155" s="720"/>
      <c r="G155" s="720"/>
      <c r="H155" s="361"/>
      <c r="I155" s="361"/>
      <c r="J155" s="361"/>
      <c r="K155" s="121"/>
    </row>
    <row r="156" spans="1:11" s="389" customFormat="1" ht="21.75" customHeight="1">
      <c r="A156" s="385">
        <v>56</v>
      </c>
      <c r="B156" s="392" t="s">
        <v>27</v>
      </c>
      <c r="C156" s="707"/>
      <c r="D156" s="668"/>
      <c r="E156" s="723"/>
      <c r="F156" s="724"/>
      <c r="G156" s="724"/>
      <c r="H156" s="391"/>
      <c r="I156" s="391"/>
      <c r="J156" s="391"/>
      <c r="K156" s="388"/>
    </row>
    <row r="157" spans="1:11">
      <c r="B157" s="126"/>
      <c r="C157" s="703"/>
      <c r="D157" s="669"/>
      <c r="E157" s="717"/>
      <c r="F157" s="718"/>
      <c r="G157" s="718"/>
      <c r="H157" s="360"/>
      <c r="I157" s="360"/>
      <c r="J157" s="360"/>
      <c r="K157" s="121"/>
    </row>
    <row r="158" spans="1:11" ht="15" thickBot="1">
      <c r="B158" s="126"/>
      <c r="C158" s="704"/>
      <c r="D158" s="670"/>
      <c r="E158" s="717"/>
      <c r="F158" s="718"/>
      <c r="G158" s="718"/>
      <c r="H158" s="360"/>
      <c r="I158" s="360"/>
      <c r="J158" s="360"/>
      <c r="K158" s="121"/>
    </row>
    <row r="159" spans="1:11" ht="15.75" thickTop="1">
      <c r="B159" s="113" t="s">
        <v>199</v>
      </c>
      <c r="C159" s="709">
        <f>SUM(C157:C158)</f>
        <v>0</v>
      </c>
      <c r="D159" s="674"/>
      <c r="E159" s="730"/>
      <c r="F159" s="731"/>
      <c r="G159" s="731"/>
      <c r="H159" s="362"/>
      <c r="I159" s="362"/>
      <c r="J159" s="362"/>
      <c r="K159" s="121"/>
    </row>
    <row r="160" spans="1:11" s="389" customFormat="1" ht="21.75" customHeight="1">
      <c r="A160" s="385">
        <v>57</v>
      </c>
      <c r="B160" s="394" t="s">
        <v>69</v>
      </c>
      <c r="C160" s="706"/>
      <c r="D160" s="672"/>
      <c r="E160" s="721"/>
      <c r="F160" s="722"/>
      <c r="G160" s="722"/>
      <c r="H160" s="391"/>
      <c r="I160" s="391"/>
      <c r="J160" s="391"/>
      <c r="K160" s="388"/>
    </row>
    <row r="161" spans="1:11">
      <c r="B161" s="126"/>
      <c r="C161" s="703"/>
      <c r="D161" s="669"/>
      <c r="E161" s="717"/>
      <c r="F161" s="718"/>
      <c r="G161" s="718"/>
      <c r="H161" s="358"/>
      <c r="I161" s="358"/>
      <c r="J161" s="358"/>
      <c r="K161" s="121"/>
    </row>
    <row r="162" spans="1:11" ht="15" thickBot="1">
      <c r="B162" s="126"/>
      <c r="C162" s="704"/>
      <c r="D162" s="670"/>
      <c r="E162" s="717"/>
      <c r="F162" s="718"/>
      <c r="G162" s="718"/>
      <c r="H162" s="358"/>
      <c r="I162" s="358"/>
      <c r="J162" s="358"/>
      <c r="K162" s="121"/>
    </row>
    <row r="163" spans="1:11" ht="15.75" thickTop="1">
      <c r="B163" s="111" t="s">
        <v>199</v>
      </c>
      <c r="C163" s="705">
        <f>SUM(C161:C162)</f>
        <v>0</v>
      </c>
      <c r="D163" s="671"/>
      <c r="E163" s="729"/>
      <c r="F163" s="720"/>
      <c r="G163" s="720"/>
      <c r="H163" s="359"/>
      <c r="I163" s="359"/>
      <c r="J163" s="359"/>
      <c r="K163" s="121"/>
    </row>
    <row r="164" spans="1:11" s="389" customFormat="1" ht="21.75" customHeight="1">
      <c r="A164" s="385">
        <v>58</v>
      </c>
      <c r="B164" s="394" t="s">
        <v>28</v>
      </c>
      <c r="C164" s="706"/>
      <c r="D164" s="672"/>
      <c r="E164" s="721"/>
      <c r="F164" s="722"/>
      <c r="G164" s="722"/>
      <c r="H164" s="391"/>
      <c r="I164" s="391"/>
      <c r="J164" s="391"/>
      <c r="K164" s="388"/>
    </row>
    <row r="165" spans="1:11">
      <c r="B165" s="126"/>
      <c r="C165" s="703"/>
      <c r="D165" s="669"/>
      <c r="E165" s="717"/>
      <c r="F165" s="718"/>
      <c r="G165" s="718"/>
      <c r="H165" s="358"/>
      <c r="I165" s="358"/>
      <c r="J165" s="358"/>
      <c r="K165" s="121"/>
    </row>
    <row r="166" spans="1:11" ht="15" thickBot="1">
      <c r="B166" s="126"/>
      <c r="C166" s="704"/>
      <c r="D166" s="670"/>
      <c r="E166" s="717"/>
      <c r="F166" s="718"/>
      <c r="G166" s="718"/>
      <c r="H166" s="358"/>
      <c r="I166" s="358"/>
      <c r="J166" s="358"/>
      <c r="K166" s="121"/>
    </row>
    <row r="167" spans="1:11" ht="15.75" thickTop="1">
      <c r="B167" s="111" t="s">
        <v>199</v>
      </c>
      <c r="C167" s="705">
        <f>SUM(C165:C166)</f>
        <v>0</v>
      </c>
      <c r="D167" s="671"/>
      <c r="E167" s="729"/>
      <c r="F167" s="720"/>
      <c r="G167" s="732"/>
      <c r="H167" s="359"/>
      <c r="I167" s="359"/>
      <c r="J167" s="359"/>
      <c r="K167" s="121"/>
    </row>
    <row r="168" spans="1:11" s="389" customFormat="1" ht="21.75" customHeight="1">
      <c r="A168" s="385">
        <v>59</v>
      </c>
      <c r="B168" s="394" t="s">
        <v>51</v>
      </c>
      <c r="C168" s="706"/>
      <c r="D168" s="672"/>
      <c r="E168" s="721"/>
      <c r="F168" s="722"/>
      <c r="G168" s="722"/>
      <c r="H168" s="391"/>
      <c r="I168" s="391"/>
      <c r="J168" s="391"/>
      <c r="K168" s="388"/>
    </row>
    <row r="169" spans="1:11">
      <c r="B169" s="126"/>
      <c r="C169" s="703"/>
      <c r="D169" s="669"/>
      <c r="E169" s="717"/>
      <c r="F169" s="718"/>
      <c r="G169" s="718"/>
      <c r="H169" s="358"/>
      <c r="I169" s="358"/>
      <c r="J169" s="358"/>
      <c r="K169" s="121"/>
    </row>
    <row r="170" spans="1:11" ht="15" thickBot="1">
      <c r="B170" s="126"/>
      <c r="C170" s="704"/>
      <c r="D170" s="670"/>
      <c r="E170" s="717"/>
      <c r="F170" s="718"/>
      <c r="G170" s="718"/>
      <c r="H170" s="358"/>
      <c r="I170" s="358"/>
      <c r="J170" s="358"/>
      <c r="K170" s="121"/>
    </row>
    <row r="171" spans="1:11" ht="15.75" thickTop="1">
      <c r="B171" s="111" t="s">
        <v>199</v>
      </c>
      <c r="C171" s="705">
        <f>SUM(C169:C170)</f>
        <v>0</v>
      </c>
      <c r="D171" s="671"/>
      <c r="E171" s="729"/>
      <c r="F171" s="720"/>
      <c r="G171" s="720"/>
      <c r="H171" s="359"/>
      <c r="I171" s="359"/>
      <c r="J171" s="359"/>
      <c r="K171" s="121"/>
    </row>
    <row r="172" spans="1:11" s="389" customFormat="1" ht="21.75" customHeight="1">
      <c r="A172" s="385">
        <v>60</v>
      </c>
      <c r="B172" s="392" t="s">
        <v>29</v>
      </c>
      <c r="C172" s="707"/>
      <c r="D172" s="668"/>
      <c r="E172" s="723"/>
      <c r="F172" s="724"/>
      <c r="G172" s="724"/>
      <c r="H172" s="387"/>
      <c r="I172" s="387"/>
      <c r="J172" s="387"/>
      <c r="K172" s="388"/>
    </row>
    <row r="173" spans="1:11">
      <c r="B173" s="126"/>
      <c r="C173" s="703"/>
      <c r="D173" s="669"/>
      <c r="E173" s="717"/>
      <c r="F173" s="718"/>
      <c r="G173" s="718"/>
      <c r="H173" s="358"/>
      <c r="I173" s="358"/>
      <c r="J173" s="358"/>
      <c r="K173" s="121"/>
    </row>
    <row r="174" spans="1:11" ht="15" thickBot="1">
      <c r="B174" s="126"/>
      <c r="C174" s="704"/>
      <c r="D174" s="670"/>
      <c r="E174" s="717"/>
      <c r="F174" s="718"/>
      <c r="G174" s="718"/>
      <c r="H174" s="358"/>
      <c r="I174" s="358"/>
      <c r="J174" s="358"/>
      <c r="K174" s="121"/>
    </row>
    <row r="175" spans="1:11" ht="15.75" thickTop="1">
      <c r="B175" s="111" t="s">
        <v>199</v>
      </c>
      <c r="C175" s="705">
        <f>SUM(C173:C174)</f>
        <v>0</v>
      </c>
      <c r="D175" s="671"/>
      <c r="E175" s="719"/>
      <c r="F175" s="720"/>
      <c r="G175" s="720"/>
      <c r="H175" s="359"/>
      <c r="I175" s="359"/>
      <c r="J175" s="359"/>
      <c r="K175" s="121"/>
    </row>
    <row r="176" spans="1:11" s="389" customFormat="1" ht="21.75" customHeight="1">
      <c r="A176" s="385">
        <v>61</v>
      </c>
      <c r="B176" s="392" t="s">
        <v>44</v>
      </c>
      <c r="C176" s="707"/>
      <c r="D176" s="668"/>
      <c r="E176" s="723"/>
      <c r="F176" s="724"/>
      <c r="G176" s="724"/>
      <c r="H176" s="391"/>
      <c r="I176" s="391"/>
      <c r="J176" s="391"/>
      <c r="K176" s="388"/>
    </row>
    <row r="177" spans="1:11">
      <c r="B177" s="126"/>
      <c r="C177" s="703"/>
      <c r="D177" s="669"/>
      <c r="E177" s="717"/>
      <c r="F177" s="718"/>
      <c r="G177" s="718"/>
      <c r="H177" s="360"/>
      <c r="I177" s="360"/>
      <c r="J177" s="360"/>
      <c r="K177" s="121"/>
    </row>
    <row r="178" spans="1:11" ht="15" thickBot="1">
      <c r="B178" s="126"/>
      <c r="C178" s="704"/>
      <c r="D178" s="670"/>
      <c r="E178" s="717"/>
      <c r="F178" s="718"/>
      <c r="G178" s="718"/>
      <c r="H178" s="360"/>
      <c r="I178" s="360"/>
      <c r="J178" s="360"/>
      <c r="K178" s="121"/>
    </row>
    <row r="179" spans="1:11" ht="15.75" thickTop="1">
      <c r="B179" s="111" t="s">
        <v>199</v>
      </c>
      <c r="C179" s="705">
        <f>SUM(C177:C178)</f>
        <v>0</v>
      </c>
      <c r="D179" s="671"/>
      <c r="E179" s="719"/>
      <c r="F179" s="720"/>
      <c r="G179" s="720"/>
      <c r="H179" s="361"/>
      <c r="I179" s="361"/>
      <c r="J179" s="361"/>
      <c r="K179" s="121"/>
    </row>
    <row r="180" spans="1:11" s="389" customFormat="1" ht="21.75" customHeight="1">
      <c r="A180" s="385">
        <v>62</v>
      </c>
      <c r="B180" s="392" t="s">
        <v>70</v>
      </c>
      <c r="C180" s="707"/>
      <c r="D180" s="668"/>
      <c r="E180" s="723"/>
      <c r="F180" s="724"/>
      <c r="G180" s="724"/>
      <c r="H180" s="387"/>
      <c r="I180" s="387"/>
      <c r="J180" s="387"/>
      <c r="K180" s="388"/>
    </row>
    <row r="181" spans="1:11">
      <c r="B181" s="126"/>
      <c r="C181" s="703"/>
      <c r="D181" s="669"/>
      <c r="E181" s="717"/>
      <c r="F181" s="718"/>
      <c r="G181" s="718"/>
      <c r="H181" s="358"/>
      <c r="I181" s="358"/>
      <c r="J181" s="358"/>
      <c r="K181" s="121"/>
    </row>
    <row r="182" spans="1:11" ht="15" thickBot="1">
      <c r="B182" s="126"/>
      <c r="C182" s="704"/>
      <c r="D182" s="670"/>
      <c r="E182" s="717"/>
      <c r="F182" s="718"/>
      <c r="G182" s="718"/>
      <c r="H182" s="358"/>
      <c r="I182" s="358"/>
      <c r="J182" s="358"/>
      <c r="K182" s="121"/>
    </row>
    <row r="183" spans="1:11" ht="15.75" thickTop="1">
      <c r="B183" s="111" t="s">
        <v>199</v>
      </c>
      <c r="C183" s="705">
        <f>SUM(C181:C182)</f>
        <v>0</v>
      </c>
      <c r="D183" s="671"/>
      <c r="E183" s="719"/>
      <c r="F183" s="720"/>
      <c r="G183" s="720"/>
      <c r="H183" s="359"/>
      <c r="I183" s="359"/>
      <c r="J183" s="359"/>
      <c r="K183" s="121"/>
    </row>
    <row r="184" spans="1:11" s="389" customFormat="1" ht="21.75" customHeight="1">
      <c r="A184" s="385">
        <v>64</v>
      </c>
      <c r="B184" s="392" t="s">
        <v>202</v>
      </c>
      <c r="C184" s="707"/>
      <c r="D184" s="668"/>
      <c r="E184" s="723"/>
      <c r="F184" s="724"/>
      <c r="G184" s="724"/>
      <c r="H184" s="387"/>
      <c r="I184" s="387"/>
      <c r="J184" s="387"/>
      <c r="K184" s="388"/>
    </row>
    <row r="185" spans="1:11">
      <c r="B185" s="126"/>
      <c r="C185" s="703"/>
      <c r="D185" s="669"/>
      <c r="E185" s="717"/>
      <c r="F185" s="718"/>
      <c r="G185" s="718"/>
      <c r="H185" s="358"/>
      <c r="I185" s="358"/>
      <c r="J185" s="358"/>
      <c r="K185" s="121"/>
    </row>
    <row r="186" spans="1:11" ht="15" thickBot="1">
      <c r="B186" s="126"/>
      <c r="C186" s="704"/>
      <c r="D186" s="670"/>
      <c r="E186" s="717"/>
      <c r="F186" s="718"/>
      <c r="G186" s="718"/>
      <c r="H186" s="358"/>
      <c r="I186" s="358"/>
      <c r="J186" s="358"/>
      <c r="K186" s="121"/>
    </row>
    <row r="187" spans="1:11" ht="15.75" thickTop="1">
      <c r="B187" s="111" t="s">
        <v>199</v>
      </c>
      <c r="C187" s="705">
        <f>SUM(C185:C186)</f>
        <v>0</v>
      </c>
      <c r="D187" s="671"/>
      <c r="E187" s="733"/>
      <c r="F187" s="720"/>
      <c r="G187" s="720"/>
      <c r="H187" s="359"/>
      <c r="I187" s="359"/>
      <c r="J187" s="359"/>
      <c r="K187" s="121"/>
    </row>
    <row r="188" spans="1:11" s="389" customFormat="1" ht="21.75" customHeight="1">
      <c r="A188" s="385">
        <v>65</v>
      </c>
      <c r="B188" s="390" t="s">
        <v>30</v>
      </c>
      <c r="C188" s="707"/>
      <c r="D188" s="668"/>
      <c r="E188" s="721"/>
      <c r="F188" s="722"/>
      <c r="G188" s="722"/>
      <c r="H188" s="387"/>
      <c r="I188" s="387"/>
      <c r="J188" s="387"/>
      <c r="K188" s="388"/>
    </row>
    <row r="189" spans="1:11">
      <c r="B189" s="126"/>
      <c r="C189" s="703"/>
      <c r="D189" s="669"/>
      <c r="E189" s="717"/>
      <c r="F189" s="718"/>
      <c r="G189" s="718"/>
      <c r="H189" s="358"/>
      <c r="I189" s="358"/>
      <c r="J189" s="358"/>
      <c r="K189" s="121"/>
    </row>
    <row r="190" spans="1:11" ht="15" thickBot="1">
      <c r="B190" s="126"/>
      <c r="C190" s="704"/>
      <c r="D190" s="670"/>
      <c r="E190" s="717"/>
      <c r="F190" s="718"/>
      <c r="G190" s="718"/>
      <c r="H190" s="358"/>
      <c r="I190" s="358"/>
      <c r="J190" s="358"/>
      <c r="K190" s="121"/>
    </row>
    <row r="191" spans="1:11" ht="15.75" thickTop="1">
      <c r="B191" s="111" t="s">
        <v>199</v>
      </c>
      <c r="C191" s="705">
        <f>SUM(C189:C190)</f>
        <v>0</v>
      </c>
      <c r="D191" s="671"/>
      <c r="E191" s="719"/>
      <c r="F191" s="720"/>
      <c r="G191" s="720"/>
      <c r="H191" s="359"/>
      <c r="I191" s="359"/>
      <c r="J191" s="359"/>
      <c r="K191" s="121"/>
    </row>
    <row r="192" spans="1:11" s="389" customFormat="1" ht="21.75" customHeight="1">
      <c r="A192" s="385">
        <v>66</v>
      </c>
      <c r="B192" s="390" t="s">
        <v>31</v>
      </c>
      <c r="C192" s="707"/>
      <c r="D192" s="668"/>
      <c r="E192" s="721"/>
      <c r="F192" s="722"/>
      <c r="G192" s="722"/>
      <c r="H192" s="387"/>
      <c r="I192" s="387"/>
      <c r="J192" s="387"/>
      <c r="K192" s="388"/>
    </row>
    <row r="193" spans="1:11">
      <c r="B193" s="126"/>
      <c r="C193" s="703"/>
      <c r="D193" s="669"/>
      <c r="E193" s="717"/>
      <c r="F193" s="718"/>
      <c r="G193" s="718"/>
      <c r="H193" s="358"/>
      <c r="I193" s="358"/>
      <c r="J193" s="358"/>
      <c r="K193" s="121"/>
    </row>
    <row r="194" spans="1:11" ht="15" thickBot="1">
      <c r="B194" s="126"/>
      <c r="C194" s="704"/>
      <c r="D194" s="670"/>
      <c r="E194" s="717"/>
      <c r="F194" s="718"/>
      <c r="G194" s="718"/>
      <c r="H194" s="358"/>
      <c r="I194" s="358"/>
      <c r="J194" s="358"/>
      <c r="K194" s="121"/>
    </row>
    <row r="195" spans="1:11" ht="15.75" thickTop="1">
      <c r="B195" s="111" t="s">
        <v>199</v>
      </c>
      <c r="C195" s="705">
        <f>SUM(C193:C194)</f>
        <v>0</v>
      </c>
      <c r="D195" s="671"/>
      <c r="E195" s="719"/>
      <c r="F195" s="720"/>
      <c r="G195" s="720"/>
      <c r="H195" s="359"/>
      <c r="I195" s="359"/>
      <c r="J195" s="359"/>
      <c r="K195" s="121"/>
    </row>
    <row r="196" spans="1:11" s="389" customFormat="1" ht="21.75" customHeight="1">
      <c r="A196" s="385">
        <v>67</v>
      </c>
      <c r="B196" s="392" t="s">
        <v>235</v>
      </c>
      <c r="C196" s="707"/>
      <c r="D196" s="668"/>
      <c r="E196" s="723"/>
      <c r="F196" s="724"/>
      <c r="G196" s="724"/>
      <c r="H196" s="387"/>
      <c r="I196" s="387"/>
      <c r="J196" s="387"/>
      <c r="K196" s="388"/>
    </row>
    <row r="197" spans="1:11">
      <c r="B197" s="126"/>
      <c r="C197" s="703"/>
      <c r="D197" s="669"/>
      <c r="E197" s="717"/>
      <c r="F197" s="718"/>
      <c r="G197" s="718"/>
      <c r="H197" s="358"/>
      <c r="I197" s="358"/>
      <c r="J197" s="358"/>
      <c r="K197" s="121"/>
    </row>
    <row r="198" spans="1:11" ht="15" thickBot="1">
      <c r="B198" s="126"/>
      <c r="C198" s="704"/>
      <c r="D198" s="670"/>
      <c r="E198" s="717"/>
      <c r="F198" s="718"/>
      <c r="G198" s="718"/>
      <c r="H198" s="363"/>
      <c r="I198" s="363"/>
      <c r="J198" s="363"/>
      <c r="K198" s="121"/>
    </row>
    <row r="199" spans="1:11" ht="15.75" thickTop="1">
      <c r="B199" s="112" t="s">
        <v>199</v>
      </c>
      <c r="C199" s="705">
        <f>SUM(C197:C198)</f>
        <v>0</v>
      </c>
      <c r="D199" s="671"/>
      <c r="E199" s="719"/>
      <c r="F199" s="734"/>
      <c r="G199" s="734"/>
      <c r="H199" s="364"/>
      <c r="I199" s="364"/>
      <c r="J199" s="364"/>
      <c r="K199" s="121"/>
    </row>
    <row r="200" spans="1:11" s="389" customFormat="1" ht="21.75" customHeight="1">
      <c r="A200" s="385">
        <v>68</v>
      </c>
      <c r="B200" s="392" t="s">
        <v>178</v>
      </c>
      <c r="C200" s="707"/>
      <c r="D200" s="668"/>
      <c r="E200" s="723"/>
      <c r="F200" s="724"/>
      <c r="G200" s="724"/>
      <c r="H200" s="387"/>
      <c r="I200" s="387"/>
      <c r="J200" s="387"/>
      <c r="K200" s="388"/>
    </row>
    <row r="201" spans="1:11">
      <c r="B201" s="126"/>
      <c r="C201" s="703"/>
      <c r="D201" s="669"/>
      <c r="E201" s="717"/>
      <c r="F201" s="718"/>
      <c r="G201" s="718"/>
      <c r="H201" s="358"/>
      <c r="I201" s="358"/>
      <c r="J201" s="358"/>
      <c r="K201" s="121"/>
    </row>
    <row r="202" spans="1:11" ht="15" thickBot="1">
      <c r="B202" s="126"/>
      <c r="C202" s="704"/>
      <c r="D202" s="670"/>
      <c r="E202" s="717"/>
      <c r="F202" s="718"/>
      <c r="G202" s="718"/>
      <c r="H202" s="363"/>
      <c r="I202" s="363"/>
      <c r="J202" s="363"/>
      <c r="K202" s="121"/>
    </row>
    <row r="203" spans="1:11" ht="15.75" thickTop="1">
      <c r="B203" s="112" t="s">
        <v>199</v>
      </c>
      <c r="C203" s="705">
        <f>SUM(C201:C202)</f>
        <v>0</v>
      </c>
      <c r="D203" s="671"/>
      <c r="E203" s="719"/>
      <c r="F203" s="734"/>
      <c r="G203" s="734"/>
      <c r="H203" s="364"/>
      <c r="I203" s="364"/>
      <c r="J203" s="364"/>
      <c r="K203" s="121"/>
    </row>
    <row r="204" spans="1:11" ht="15" thickBot="1">
      <c r="B204" s="121"/>
      <c r="C204" s="710"/>
      <c r="D204" s="675"/>
      <c r="E204" s="121"/>
      <c r="F204" s="121"/>
      <c r="G204" s="121"/>
      <c r="H204" s="365"/>
      <c r="I204" s="365"/>
      <c r="J204" s="365"/>
      <c r="K204" s="121"/>
    </row>
    <row r="205" spans="1:11" ht="15">
      <c r="B205" s="84" t="s">
        <v>203</v>
      </c>
      <c r="C205" s="711">
        <f>C11+C15+C19+C23+C27+C31+C35+C39+C43+C47+C51+C55+C59+C63+C67+C71+C75+C79+C83+C87+C91+C95+C99+C103+C107+C111+C115+C119+C123+C127+C131+C135+C139+C143+C147+C151+C155+C159+C163+C167+C171+C175+C179+C183+C187+C191+C195+C199+C203</f>
        <v>0</v>
      </c>
      <c r="D205" s="676"/>
      <c r="E205" s="121"/>
      <c r="F205" s="121"/>
      <c r="G205" s="121"/>
      <c r="H205" s="365"/>
      <c r="I205" s="365"/>
      <c r="J205" s="365"/>
      <c r="K205" s="121"/>
    </row>
    <row r="206" spans="1:11">
      <c r="B206" s="121"/>
      <c r="C206" s="712"/>
      <c r="D206" s="675"/>
      <c r="E206" s="121"/>
      <c r="F206" s="121"/>
      <c r="G206" s="121"/>
      <c r="H206" s="365"/>
      <c r="I206" s="365"/>
      <c r="J206" s="365"/>
      <c r="K206" s="121"/>
    </row>
    <row r="207" spans="1:11" ht="15.75" thickBot="1">
      <c r="B207" s="84" t="s">
        <v>204</v>
      </c>
      <c r="C207" s="713"/>
      <c r="D207" s="121"/>
      <c r="E207" s="121"/>
      <c r="F207" s="121"/>
      <c r="G207" s="121"/>
      <c r="H207" s="121"/>
      <c r="I207" s="121"/>
      <c r="J207" s="121"/>
      <c r="K207" s="121"/>
    </row>
    <row r="208" spans="1:11">
      <c r="B208" s="121"/>
      <c r="C208" s="712"/>
      <c r="D208" s="675"/>
      <c r="E208" s="121"/>
      <c r="F208" s="121"/>
      <c r="G208" s="121"/>
      <c r="H208" s="121"/>
      <c r="I208" s="121"/>
      <c r="J208" s="121"/>
      <c r="K208" s="121"/>
    </row>
    <row r="209" spans="2:11" ht="15.75" thickBot="1">
      <c r="B209" s="84" t="s">
        <v>598</v>
      </c>
      <c r="C209" s="714">
        <f>C205+C207</f>
        <v>0</v>
      </c>
      <c r="D209" s="676"/>
      <c r="E209" s="121"/>
      <c r="F209" s="121"/>
      <c r="G209" s="121"/>
      <c r="H209" s="121"/>
      <c r="I209" s="121"/>
      <c r="J209" s="121"/>
      <c r="K209" s="121"/>
    </row>
    <row r="210" spans="2:11" ht="15">
      <c r="B210" s="84" t="s">
        <v>205</v>
      </c>
      <c r="C210" s="123"/>
      <c r="D210" s="675"/>
      <c r="E210" s="121"/>
      <c r="F210" s="121"/>
      <c r="G210" s="121"/>
      <c r="H210" s="121"/>
      <c r="I210" s="121"/>
      <c r="J210" s="121"/>
      <c r="K210" s="121"/>
    </row>
    <row r="211" spans="2:11" ht="75" customHeight="1">
      <c r="B211" s="1058"/>
      <c r="C211" s="1059"/>
      <c r="D211" s="1059"/>
      <c r="E211" s="1059"/>
      <c r="F211" s="1059"/>
      <c r="G211" s="1059"/>
      <c r="H211" s="1059"/>
      <c r="I211" s="1059"/>
      <c r="J211" s="1060"/>
      <c r="K211" s="121"/>
    </row>
    <row r="212" spans="2:11">
      <c r="B212" s="1061"/>
      <c r="C212" s="1062"/>
      <c r="D212" s="1062"/>
      <c r="E212" s="1062"/>
      <c r="F212" s="1062"/>
      <c r="G212" s="1062"/>
      <c r="H212" s="1062"/>
      <c r="I212" s="1062"/>
      <c r="J212" s="1063"/>
      <c r="K212" s="121"/>
    </row>
    <row r="213" spans="2:11">
      <c r="B213" s="1064"/>
      <c r="C213" s="1065"/>
      <c r="D213" s="1065"/>
      <c r="E213" s="1065"/>
      <c r="F213" s="1065"/>
      <c r="G213" s="1065"/>
      <c r="H213" s="1065"/>
      <c r="I213" s="1065"/>
      <c r="J213" s="1066"/>
      <c r="K213" s="121"/>
    </row>
    <row r="214" spans="2:11">
      <c r="B214" s="121"/>
      <c r="C214" s="124"/>
      <c r="D214" s="675"/>
      <c r="E214" s="121"/>
      <c r="F214" s="121"/>
      <c r="G214" s="121"/>
      <c r="H214" s="121"/>
      <c r="I214" s="121"/>
      <c r="J214" s="121"/>
      <c r="K214" s="121"/>
    </row>
    <row r="215" spans="2:11">
      <c r="B215" s="121"/>
      <c r="C215" s="124"/>
      <c r="D215" s="675"/>
      <c r="E215" s="121"/>
      <c r="F215" s="121"/>
      <c r="G215" s="121"/>
      <c r="H215" s="121"/>
      <c r="I215" s="121"/>
      <c r="J215" s="121"/>
      <c r="K215" s="121"/>
    </row>
    <row r="216" spans="2:11">
      <c r="B216" s="121"/>
      <c r="C216" s="124"/>
      <c r="D216" s="675"/>
      <c r="E216" s="121"/>
      <c r="F216" s="121"/>
      <c r="G216" s="121"/>
      <c r="H216" s="121"/>
      <c r="I216" s="121"/>
      <c r="J216" s="121"/>
      <c r="K216" s="121"/>
    </row>
    <row r="217" spans="2:11">
      <c r="B217" s="121"/>
      <c r="C217" s="124"/>
      <c r="D217" s="675"/>
      <c r="E217" s="121"/>
      <c r="F217" s="121"/>
      <c r="G217" s="121"/>
      <c r="H217" s="121"/>
      <c r="I217" s="121"/>
      <c r="J217" s="121"/>
      <c r="K217" s="121"/>
    </row>
    <row r="218" spans="2:11">
      <c r="B218" s="121"/>
      <c r="C218" s="124"/>
      <c r="D218" s="675"/>
      <c r="E218" s="121"/>
      <c r="F218" s="121"/>
      <c r="G218" s="121"/>
      <c r="H218" s="121"/>
      <c r="I218" s="121"/>
      <c r="J218" s="121"/>
      <c r="K218" s="121"/>
    </row>
    <row r="219" spans="2:11">
      <c r="B219" s="121"/>
      <c r="C219" s="124"/>
      <c r="D219" s="675"/>
      <c r="E219" s="121"/>
      <c r="F219" s="121"/>
      <c r="G219" s="121"/>
      <c r="H219" s="121"/>
      <c r="I219" s="121"/>
      <c r="J219" s="121"/>
      <c r="K219" s="121"/>
    </row>
    <row r="220" spans="2:11">
      <c r="B220" s="121"/>
      <c r="C220" s="124"/>
      <c r="D220" s="675"/>
      <c r="E220" s="121"/>
      <c r="F220" s="121"/>
      <c r="G220" s="121"/>
      <c r="H220" s="121"/>
      <c r="I220" s="121"/>
      <c r="J220" s="121"/>
      <c r="K220" s="121"/>
    </row>
    <row r="221" spans="2:11">
      <c r="B221" s="121"/>
      <c r="C221" s="124"/>
      <c r="D221" s="675"/>
      <c r="E221" s="121"/>
      <c r="F221" s="121"/>
      <c r="G221" s="121"/>
      <c r="H221" s="121"/>
      <c r="I221" s="121"/>
      <c r="J221" s="121"/>
      <c r="K221" s="121"/>
    </row>
    <row r="222" spans="2:11">
      <c r="B222" s="121"/>
      <c r="C222" s="124"/>
      <c r="D222" s="675"/>
      <c r="E222" s="121"/>
      <c r="F222" s="121"/>
      <c r="G222" s="121"/>
      <c r="H222" s="121"/>
      <c r="I222" s="121"/>
      <c r="J222" s="121"/>
      <c r="K222" s="121"/>
    </row>
    <row r="223" spans="2:11">
      <c r="B223" s="121"/>
      <c r="C223" s="124"/>
      <c r="D223" s="675"/>
      <c r="E223" s="121"/>
      <c r="F223" s="121"/>
      <c r="G223" s="121"/>
      <c r="H223" s="121"/>
      <c r="I223" s="121"/>
      <c r="J223" s="121"/>
      <c r="K223" s="121"/>
    </row>
    <row r="224" spans="2:11">
      <c r="B224" s="121"/>
      <c r="C224" s="124"/>
      <c r="D224" s="675"/>
      <c r="E224" s="121"/>
      <c r="F224" s="121"/>
      <c r="G224" s="121"/>
      <c r="H224" s="121"/>
      <c r="I224" s="121"/>
      <c r="J224" s="121"/>
      <c r="K224" s="121"/>
    </row>
    <row r="225" spans="2:11">
      <c r="B225" s="121"/>
      <c r="C225" s="124"/>
      <c r="D225" s="675"/>
      <c r="E225" s="121"/>
      <c r="F225" s="121"/>
      <c r="G225" s="121"/>
      <c r="H225" s="121"/>
      <c r="I225" s="121"/>
      <c r="J225" s="121"/>
      <c r="K225" s="121"/>
    </row>
    <row r="226" spans="2:11">
      <c r="B226" s="121"/>
      <c r="C226" s="124"/>
      <c r="D226" s="675"/>
      <c r="E226" s="121"/>
      <c r="F226" s="121"/>
      <c r="G226" s="121"/>
      <c r="H226" s="121"/>
      <c r="I226" s="121"/>
      <c r="J226" s="121"/>
      <c r="K226" s="121"/>
    </row>
    <row r="227" spans="2:11">
      <c r="B227" s="121"/>
      <c r="C227" s="124"/>
      <c r="D227" s="675"/>
      <c r="E227" s="121"/>
      <c r="F227" s="121"/>
      <c r="G227" s="121"/>
      <c r="H227" s="121"/>
      <c r="I227" s="121"/>
      <c r="J227" s="121"/>
      <c r="K227" s="121"/>
    </row>
    <row r="228" spans="2:11">
      <c r="B228" s="121"/>
      <c r="C228" s="124"/>
      <c r="D228" s="675"/>
      <c r="E228" s="121"/>
      <c r="F228" s="121"/>
      <c r="G228" s="121"/>
      <c r="H228" s="121"/>
      <c r="I228" s="121"/>
      <c r="J228" s="121"/>
      <c r="K228" s="121"/>
    </row>
    <row r="229" spans="2:11">
      <c r="B229" s="121"/>
      <c r="C229" s="124"/>
      <c r="D229" s="675"/>
      <c r="E229" s="121"/>
      <c r="F229" s="121"/>
      <c r="G229" s="121"/>
      <c r="H229" s="121"/>
      <c r="I229" s="121"/>
      <c r="J229" s="121"/>
      <c r="K229" s="121"/>
    </row>
    <row r="230" spans="2:11">
      <c r="B230" s="121"/>
      <c r="C230" s="124"/>
      <c r="D230" s="675"/>
      <c r="E230" s="121"/>
      <c r="F230" s="121"/>
      <c r="G230" s="121"/>
      <c r="H230" s="121"/>
      <c r="I230" s="121"/>
      <c r="J230" s="121"/>
      <c r="K230" s="121"/>
    </row>
    <row r="231" spans="2:11">
      <c r="B231" s="121"/>
      <c r="C231" s="124"/>
      <c r="D231" s="675"/>
      <c r="E231" s="121"/>
      <c r="F231" s="121"/>
      <c r="G231" s="121"/>
      <c r="H231" s="121"/>
      <c r="I231" s="121"/>
      <c r="J231" s="121"/>
      <c r="K231" s="121"/>
    </row>
    <row r="232" spans="2:11">
      <c r="B232" s="121"/>
      <c r="C232" s="124"/>
      <c r="D232" s="675"/>
      <c r="E232" s="121"/>
      <c r="F232" s="121"/>
      <c r="G232" s="121"/>
      <c r="H232" s="121"/>
      <c r="I232" s="121"/>
      <c r="J232" s="121"/>
      <c r="K232" s="121"/>
    </row>
    <row r="233" spans="2:11">
      <c r="B233" s="121"/>
      <c r="C233" s="124"/>
      <c r="D233" s="675"/>
      <c r="E233" s="121"/>
      <c r="F233" s="121"/>
      <c r="G233" s="121"/>
      <c r="H233" s="121"/>
      <c r="I233" s="121"/>
      <c r="J233" s="121"/>
      <c r="K233" s="121"/>
    </row>
    <row r="234" spans="2:11">
      <c r="B234" s="121"/>
      <c r="C234" s="124"/>
      <c r="D234" s="675"/>
      <c r="E234" s="121"/>
      <c r="F234" s="121"/>
      <c r="G234" s="121"/>
      <c r="H234" s="121"/>
      <c r="I234" s="121"/>
      <c r="J234" s="121"/>
      <c r="K234" s="121"/>
    </row>
    <row r="235" spans="2:11">
      <c r="B235" s="121"/>
      <c r="C235" s="124"/>
      <c r="D235" s="675"/>
      <c r="E235" s="121"/>
      <c r="F235" s="121"/>
      <c r="G235" s="121"/>
      <c r="H235" s="121"/>
      <c r="I235" s="121"/>
      <c r="J235" s="121"/>
      <c r="K235" s="121"/>
    </row>
    <row r="236" spans="2:11">
      <c r="B236" s="121"/>
      <c r="C236" s="124"/>
      <c r="D236" s="675"/>
      <c r="E236" s="121"/>
      <c r="F236" s="121"/>
      <c r="G236" s="121"/>
      <c r="H236" s="121"/>
      <c r="I236" s="121"/>
      <c r="J236" s="121"/>
      <c r="K236" s="121"/>
    </row>
    <row r="237" spans="2:11">
      <c r="B237" s="121"/>
      <c r="C237" s="124"/>
      <c r="D237" s="675"/>
      <c r="E237" s="121"/>
      <c r="F237" s="121"/>
      <c r="G237" s="121"/>
      <c r="H237" s="121"/>
      <c r="I237" s="121"/>
      <c r="J237" s="121"/>
      <c r="K237" s="121"/>
    </row>
    <row r="238" spans="2:11">
      <c r="B238" s="121"/>
      <c r="C238" s="124"/>
      <c r="D238" s="675"/>
      <c r="E238" s="121"/>
      <c r="F238" s="121"/>
      <c r="G238" s="121"/>
      <c r="H238" s="121"/>
      <c r="I238" s="121"/>
      <c r="J238" s="121"/>
      <c r="K238" s="121"/>
    </row>
    <row r="239" spans="2:11">
      <c r="B239" s="121"/>
      <c r="C239" s="124"/>
      <c r="D239" s="675"/>
      <c r="E239" s="121"/>
      <c r="F239" s="121"/>
      <c r="G239" s="121"/>
      <c r="H239" s="121"/>
      <c r="I239" s="121"/>
      <c r="J239" s="121"/>
      <c r="K239" s="121"/>
    </row>
    <row r="240" spans="2:11">
      <c r="B240" s="121"/>
      <c r="C240" s="124"/>
      <c r="D240" s="675"/>
      <c r="E240" s="121"/>
      <c r="F240" s="121"/>
      <c r="G240" s="121"/>
      <c r="H240" s="121"/>
      <c r="I240" s="121"/>
      <c r="J240" s="121"/>
      <c r="K240" s="121"/>
    </row>
    <row r="241" spans="2:11">
      <c r="B241" s="121"/>
      <c r="C241" s="124"/>
      <c r="D241" s="675"/>
      <c r="E241" s="121"/>
      <c r="F241" s="121"/>
      <c r="G241" s="121"/>
      <c r="H241" s="121"/>
      <c r="I241" s="121"/>
      <c r="J241" s="121"/>
      <c r="K241" s="121"/>
    </row>
    <row r="242" spans="2:11">
      <c r="B242" s="121"/>
      <c r="C242" s="124"/>
      <c r="D242" s="675"/>
      <c r="E242" s="121"/>
      <c r="F242" s="121"/>
      <c r="G242" s="121"/>
      <c r="H242" s="121"/>
      <c r="I242" s="121"/>
      <c r="J242" s="121"/>
      <c r="K242" s="121"/>
    </row>
    <row r="243" spans="2:11">
      <c r="B243" s="121"/>
      <c r="C243" s="124"/>
      <c r="D243" s="675"/>
      <c r="E243" s="121"/>
      <c r="F243" s="121"/>
      <c r="G243" s="121"/>
      <c r="H243" s="121"/>
      <c r="I243" s="121"/>
      <c r="J243" s="121"/>
      <c r="K243" s="121"/>
    </row>
    <row r="244" spans="2:11">
      <c r="B244" s="121"/>
      <c r="C244" s="124"/>
      <c r="D244" s="675"/>
      <c r="E244" s="121"/>
      <c r="F244" s="121"/>
      <c r="G244" s="121"/>
      <c r="H244" s="121"/>
      <c r="I244" s="121"/>
      <c r="J244" s="121"/>
      <c r="K244" s="121"/>
    </row>
    <row r="245" spans="2:11">
      <c r="B245" s="121"/>
      <c r="C245" s="124"/>
      <c r="D245" s="675"/>
      <c r="E245" s="121"/>
      <c r="F245" s="121"/>
      <c r="G245" s="121"/>
      <c r="H245" s="121"/>
      <c r="I245" s="121"/>
      <c r="J245" s="121"/>
      <c r="K245" s="121"/>
    </row>
    <row r="246" spans="2:11">
      <c r="B246" s="121"/>
      <c r="C246" s="124"/>
      <c r="D246" s="675"/>
      <c r="E246" s="121"/>
      <c r="F246" s="121"/>
      <c r="G246" s="121"/>
      <c r="H246" s="121"/>
      <c r="I246" s="121"/>
      <c r="J246" s="121"/>
      <c r="K246" s="121"/>
    </row>
    <row r="247" spans="2:11">
      <c r="B247" s="121"/>
      <c r="C247" s="124"/>
      <c r="D247" s="675"/>
      <c r="E247" s="121"/>
      <c r="F247" s="121"/>
      <c r="G247" s="121"/>
      <c r="H247" s="121"/>
      <c r="I247" s="121"/>
      <c r="J247" s="121"/>
      <c r="K247" s="121"/>
    </row>
    <row r="248" spans="2:11">
      <c r="B248" s="121"/>
      <c r="C248" s="124"/>
      <c r="D248" s="675"/>
      <c r="E248" s="121"/>
      <c r="F248" s="121"/>
      <c r="G248" s="121"/>
      <c r="H248" s="121"/>
      <c r="I248" s="121"/>
      <c r="J248" s="121"/>
      <c r="K248" s="121"/>
    </row>
    <row r="249" spans="2:11">
      <c r="B249" s="121"/>
      <c r="C249" s="124"/>
      <c r="D249" s="675"/>
      <c r="E249" s="121"/>
      <c r="F249" s="121"/>
      <c r="G249" s="121"/>
      <c r="H249" s="121"/>
      <c r="I249" s="121"/>
      <c r="J249" s="121"/>
      <c r="K249" s="121"/>
    </row>
    <row r="250" spans="2:11">
      <c r="B250" s="121"/>
      <c r="C250" s="124"/>
      <c r="D250" s="675"/>
      <c r="E250" s="121"/>
      <c r="F250" s="121"/>
      <c r="G250" s="121"/>
      <c r="H250" s="121"/>
      <c r="I250" s="121"/>
      <c r="J250" s="121"/>
      <c r="K250" s="121"/>
    </row>
    <row r="251" spans="2:11">
      <c r="B251" s="121"/>
      <c r="C251" s="124"/>
      <c r="D251" s="675"/>
      <c r="E251" s="121"/>
      <c r="F251" s="121"/>
      <c r="G251" s="121"/>
      <c r="H251" s="121"/>
      <c r="I251" s="121"/>
      <c r="J251" s="121"/>
      <c r="K251" s="121"/>
    </row>
    <row r="252" spans="2:11">
      <c r="B252" s="121"/>
      <c r="C252" s="124"/>
      <c r="D252" s="675"/>
      <c r="E252" s="121"/>
      <c r="F252" s="121"/>
      <c r="G252" s="121"/>
      <c r="H252" s="121"/>
      <c r="I252" s="121"/>
      <c r="J252" s="121"/>
      <c r="K252" s="121"/>
    </row>
    <row r="253" spans="2:11">
      <c r="B253" s="121"/>
      <c r="C253" s="124"/>
      <c r="D253" s="675"/>
      <c r="E253" s="121"/>
      <c r="F253" s="121"/>
      <c r="G253" s="121"/>
      <c r="H253" s="121"/>
      <c r="I253" s="121"/>
      <c r="J253" s="121"/>
      <c r="K253" s="121"/>
    </row>
    <row r="254" spans="2:11">
      <c r="B254" s="121"/>
      <c r="C254" s="124"/>
      <c r="D254" s="675"/>
      <c r="E254" s="121"/>
      <c r="F254" s="121"/>
      <c r="G254" s="121"/>
      <c r="H254" s="121"/>
      <c r="I254" s="121"/>
      <c r="J254" s="121"/>
      <c r="K254" s="121"/>
    </row>
    <row r="255" spans="2:11">
      <c r="B255" s="121"/>
      <c r="C255" s="124"/>
      <c r="D255" s="675"/>
      <c r="E255" s="121"/>
      <c r="F255" s="121"/>
      <c r="G255" s="121"/>
      <c r="H255" s="121"/>
      <c r="I255" s="121"/>
      <c r="J255" s="121"/>
      <c r="K255" s="121"/>
    </row>
    <row r="256" spans="2:11">
      <c r="B256" s="121"/>
      <c r="C256" s="124"/>
      <c r="D256" s="675"/>
      <c r="E256" s="121"/>
      <c r="F256" s="121"/>
      <c r="G256" s="121"/>
      <c r="H256" s="121"/>
      <c r="I256" s="121"/>
      <c r="J256" s="121"/>
      <c r="K256" s="121"/>
    </row>
    <row r="257" spans="2:11">
      <c r="B257" s="121"/>
      <c r="C257" s="124"/>
      <c r="D257" s="675"/>
      <c r="E257" s="121"/>
      <c r="F257" s="121"/>
      <c r="G257" s="121"/>
      <c r="H257" s="121"/>
      <c r="I257" s="121"/>
      <c r="J257" s="121"/>
      <c r="K257" s="121"/>
    </row>
    <row r="258" spans="2:11">
      <c r="B258" s="121"/>
      <c r="C258" s="124"/>
      <c r="D258" s="675"/>
      <c r="E258" s="121"/>
      <c r="F258" s="121"/>
      <c r="G258" s="121"/>
      <c r="H258" s="121"/>
      <c r="I258" s="121"/>
      <c r="J258" s="121"/>
      <c r="K258" s="121"/>
    </row>
    <row r="259" spans="2:11">
      <c r="B259" s="121"/>
      <c r="C259" s="124"/>
      <c r="D259" s="675"/>
      <c r="E259" s="121"/>
      <c r="F259" s="121"/>
      <c r="G259" s="121"/>
      <c r="H259" s="121"/>
      <c r="I259" s="121"/>
      <c r="J259" s="121"/>
      <c r="K259" s="121"/>
    </row>
    <row r="260" spans="2:11">
      <c r="B260" s="121"/>
      <c r="C260" s="124"/>
      <c r="D260" s="675"/>
      <c r="E260" s="121"/>
      <c r="F260" s="121"/>
      <c r="G260" s="121"/>
      <c r="H260" s="121"/>
      <c r="I260" s="121"/>
      <c r="J260" s="121"/>
      <c r="K260" s="121"/>
    </row>
    <row r="261" spans="2:11">
      <c r="B261" s="121"/>
      <c r="C261" s="124"/>
      <c r="D261" s="675"/>
      <c r="E261" s="121"/>
      <c r="F261" s="121"/>
      <c r="G261" s="121"/>
      <c r="H261" s="121"/>
      <c r="I261" s="121"/>
      <c r="J261" s="121"/>
      <c r="K261" s="121"/>
    </row>
    <row r="262" spans="2:11">
      <c r="B262" s="121"/>
      <c r="C262" s="124"/>
      <c r="D262" s="675"/>
      <c r="E262" s="121"/>
      <c r="F262" s="121"/>
      <c r="G262" s="121"/>
      <c r="H262" s="121"/>
      <c r="I262" s="121"/>
      <c r="J262" s="121"/>
      <c r="K262" s="121"/>
    </row>
    <row r="263" spans="2:11">
      <c r="B263" s="121"/>
      <c r="C263" s="124"/>
      <c r="D263" s="675"/>
      <c r="E263" s="121"/>
      <c r="F263" s="121"/>
      <c r="G263" s="121"/>
      <c r="H263" s="121"/>
      <c r="I263" s="121"/>
      <c r="J263" s="121"/>
      <c r="K263" s="121"/>
    </row>
    <row r="264" spans="2:11">
      <c r="B264" s="121"/>
      <c r="C264" s="124"/>
      <c r="D264" s="675"/>
      <c r="E264" s="121"/>
      <c r="F264" s="121"/>
      <c r="G264" s="121"/>
      <c r="H264" s="121"/>
      <c r="I264" s="121"/>
      <c r="J264" s="121"/>
      <c r="K264" s="121"/>
    </row>
    <row r="265" spans="2:11">
      <c r="B265" s="121"/>
      <c r="C265" s="124"/>
      <c r="D265" s="675"/>
      <c r="E265" s="121"/>
      <c r="F265" s="121"/>
      <c r="G265" s="121"/>
      <c r="H265" s="121"/>
      <c r="I265" s="121"/>
      <c r="J265" s="121"/>
      <c r="K265" s="121"/>
    </row>
    <row r="266" spans="2:11">
      <c r="B266" s="121"/>
      <c r="C266" s="124"/>
      <c r="D266" s="675"/>
      <c r="E266" s="121"/>
      <c r="F266" s="121"/>
      <c r="G266" s="121"/>
      <c r="H266" s="121"/>
      <c r="I266" s="121"/>
      <c r="J266" s="121"/>
      <c r="K266" s="121"/>
    </row>
    <row r="267" spans="2:11">
      <c r="B267" s="121"/>
      <c r="C267" s="124"/>
      <c r="D267" s="675"/>
      <c r="E267" s="121"/>
      <c r="F267" s="121"/>
      <c r="G267" s="121"/>
      <c r="H267" s="121"/>
      <c r="I267" s="121"/>
      <c r="J267" s="121"/>
      <c r="K267" s="121"/>
    </row>
    <row r="268" spans="2:11">
      <c r="B268" s="121"/>
      <c r="C268" s="124"/>
      <c r="D268" s="675"/>
      <c r="E268" s="121"/>
      <c r="F268" s="121"/>
      <c r="G268" s="121"/>
      <c r="H268" s="121"/>
      <c r="I268" s="121"/>
      <c r="J268" s="121"/>
      <c r="K268" s="121"/>
    </row>
    <row r="269" spans="2:11">
      <c r="B269" s="121"/>
      <c r="C269" s="124"/>
      <c r="D269" s="675"/>
      <c r="E269" s="121"/>
      <c r="F269" s="121"/>
      <c r="G269" s="121"/>
      <c r="H269" s="121"/>
      <c r="I269" s="121"/>
      <c r="J269" s="121"/>
      <c r="K269" s="121"/>
    </row>
    <row r="270" spans="2:11">
      <c r="B270" s="121"/>
      <c r="C270" s="124"/>
      <c r="D270" s="675"/>
      <c r="E270" s="121"/>
      <c r="F270" s="121"/>
      <c r="G270" s="121"/>
      <c r="H270" s="121"/>
      <c r="I270" s="121"/>
      <c r="J270" s="121"/>
      <c r="K270" s="121"/>
    </row>
    <row r="271" spans="2:11">
      <c r="B271" s="121"/>
      <c r="C271" s="124"/>
      <c r="D271" s="675"/>
      <c r="E271" s="121"/>
      <c r="F271" s="121"/>
      <c r="G271" s="121"/>
      <c r="H271" s="121"/>
      <c r="I271" s="121"/>
      <c r="J271" s="121"/>
      <c r="K271" s="121"/>
    </row>
    <row r="272" spans="2:11">
      <c r="B272" s="121"/>
      <c r="C272" s="124"/>
      <c r="D272" s="675"/>
      <c r="E272" s="121"/>
      <c r="F272" s="121"/>
      <c r="G272" s="121"/>
      <c r="H272" s="121"/>
      <c r="I272" s="121"/>
      <c r="J272" s="121"/>
      <c r="K272" s="121"/>
    </row>
    <row r="273" spans="2:11">
      <c r="B273" s="121"/>
      <c r="C273" s="124"/>
      <c r="D273" s="675"/>
      <c r="E273" s="121"/>
      <c r="F273" s="121"/>
      <c r="G273" s="121"/>
      <c r="H273" s="121"/>
      <c r="I273" s="121"/>
      <c r="J273" s="121"/>
      <c r="K273" s="121"/>
    </row>
    <row r="274" spans="2:11">
      <c r="B274" s="121"/>
      <c r="C274" s="124"/>
      <c r="D274" s="675"/>
      <c r="E274" s="121"/>
      <c r="F274" s="121"/>
      <c r="G274" s="121"/>
      <c r="H274" s="121"/>
      <c r="I274" s="121"/>
      <c r="J274" s="121"/>
      <c r="K274" s="121"/>
    </row>
    <row r="275" spans="2:11">
      <c r="B275" s="121"/>
      <c r="C275" s="124"/>
      <c r="D275" s="675"/>
      <c r="E275" s="121"/>
      <c r="F275" s="121"/>
      <c r="G275" s="121"/>
      <c r="H275" s="121"/>
      <c r="I275" s="121"/>
      <c r="J275" s="121"/>
      <c r="K275" s="121"/>
    </row>
    <row r="276" spans="2:11">
      <c r="B276" s="121"/>
      <c r="C276" s="124"/>
      <c r="D276" s="675"/>
      <c r="E276" s="121"/>
      <c r="F276" s="121"/>
      <c r="G276" s="121"/>
      <c r="H276" s="121"/>
      <c r="I276" s="121"/>
      <c r="J276" s="121"/>
      <c r="K276" s="121"/>
    </row>
    <row r="277" spans="2:11">
      <c r="B277" s="121"/>
      <c r="C277" s="124"/>
      <c r="D277" s="675"/>
      <c r="E277" s="121"/>
      <c r="F277" s="121"/>
      <c r="G277" s="121"/>
      <c r="H277" s="121"/>
      <c r="I277" s="121"/>
      <c r="J277" s="121"/>
      <c r="K277" s="121"/>
    </row>
    <row r="278" spans="2:11">
      <c r="B278" s="121"/>
      <c r="C278" s="124"/>
      <c r="D278" s="675"/>
      <c r="E278" s="121"/>
      <c r="F278" s="121"/>
      <c r="G278" s="121"/>
      <c r="H278" s="121"/>
      <c r="I278" s="121"/>
      <c r="J278" s="121"/>
      <c r="K278" s="121"/>
    </row>
    <row r="279" spans="2:11">
      <c r="B279" s="121"/>
      <c r="C279" s="124"/>
      <c r="D279" s="675"/>
      <c r="E279" s="121"/>
      <c r="F279" s="121"/>
      <c r="G279" s="121"/>
      <c r="H279" s="121"/>
      <c r="I279" s="121"/>
      <c r="J279" s="121"/>
      <c r="K279" s="121"/>
    </row>
    <row r="280" spans="2:11">
      <c r="B280" s="121"/>
      <c r="C280" s="124"/>
      <c r="D280" s="675"/>
      <c r="E280" s="121"/>
      <c r="F280" s="121"/>
      <c r="G280" s="121"/>
      <c r="H280" s="121"/>
      <c r="I280" s="121"/>
      <c r="J280" s="121"/>
      <c r="K280" s="121"/>
    </row>
    <row r="281" spans="2:11">
      <c r="B281" s="121"/>
      <c r="C281" s="124"/>
      <c r="D281" s="675"/>
      <c r="E281" s="121"/>
      <c r="F281" s="121"/>
      <c r="G281" s="121"/>
      <c r="H281" s="121"/>
      <c r="I281" s="121"/>
      <c r="J281" s="121"/>
      <c r="K281" s="121"/>
    </row>
    <row r="282" spans="2:11">
      <c r="B282" s="121"/>
      <c r="C282" s="124"/>
      <c r="D282" s="675"/>
      <c r="E282" s="121"/>
      <c r="F282" s="121"/>
      <c r="G282" s="121"/>
      <c r="H282" s="121"/>
      <c r="I282" s="121"/>
      <c r="J282" s="121"/>
      <c r="K282" s="121"/>
    </row>
    <row r="283" spans="2:11">
      <c r="B283" s="121"/>
      <c r="C283" s="124"/>
      <c r="D283" s="675"/>
      <c r="E283" s="121"/>
      <c r="F283" s="121"/>
      <c r="G283" s="121"/>
      <c r="H283" s="121"/>
      <c r="I283" s="121"/>
      <c r="J283" s="121"/>
      <c r="K283" s="121"/>
    </row>
    <row r="284" spans="2:11">
      <c r="B284" s="121"/>
      <c r="C284" s="124"/>
      <c r="D284" s="675"/>
      <c r="E284" s="121"/>
      <c r="F284" s="121"/>
      <c r="G284" s="121"/>
      <c r="H284" s="121"/>
      <c r="I284" s="121"/>
      <c r="J284" s="121"/>
      <c r="K284" s="121"/>
    </row>
    <row r="285" spans="2:11">
      <c r="B285" s="121"/>
      <c r="C285" s="124"/>
      <c r="D285" s="675"/>
      <c r="E285" s="121"/>
      <c r="F285" s="121"/>
      <c r="G285" s="121"/>
      <c r="H285" s="121"/>
      <c r="I285" s="121"/>
      <c r="J285" s="121"/>
      <c r="K285" s="121"/>
    </row>
    <row r="286" spans="2:11">
      <c r="B286" s="121"/>
      <c r="C286" s="124"/>
      <c r="D286" s="675"/>
      <c r="E286" s="121"/>
      <c r="F286" s="121"/>
      <c r="G286" s="121"/>
      <c r="H286" s="121"/>
      <c r="I286" s="121"/>
      <c r="J286" s="121"/>
      <c r="K286" s="121"/>
    </row>
    <row r="287" spans="2:11">
      <c r="B287" s="121"/>
      <c r="C287" s="124"/>
      <c r="D287" s="675"/>
      <c r="E287" s="121"/>
      <c r="F287" s="121"/>
      <c r="G287" s="121"/>
      <c r="H287" s="121"/>
      <c r="I287" s="121"/>
      <c r="J287" s="121"/>
      <c r="K287" s="121"/>
    </row>
    <row r="288" spans="2:11">
      <c r="B288" s="121"/>
      <c r="C288" s="124"/>
      <c r="D288" s="675"/>
      <c r="E288" s="121"/>
      <c r="F288" s="121"/>
      <c r="G288" s="121"/>
      <c r="H288" s="121"/>
      <c r="I288" s="121"/>
      <c r="J288" s="121"/>
      <c r="K288" s="121"/>
    </row>
    <row r="289" spans="2:11">
      <c r="B289" s="121"/>
      <c r="C289" s="124"/>
      <c r="D289" s="675"/>
      <c r="E289" s="121"/>
      <c r="F289" s="121"/>
      <c r="G289" s="121"/>
      <c r="H289" s="121"/>
      <c r="I289" s="121"/>
      <c r="J289" s="121"/>
      <c r="K289" s="121"/>
    </row>
    <row r="290" spans="2:11">
      <c r="B290" s="121"/>
      <c r="C290" s="124"/>
      <c r="D290" s="675"/>
      <c r="E290" s="121"/>
      <c r="F290" s="121"/>
      <c r="G290" s="121"/>
      <c r="H290" s="121"/>
      <c r="I290" s="121"/>
      <c r="J290" s="121"/>
      <c r="K290" s="121"/>
    </row>
    <row r="291" spans="2:11">
      <c r="B291" s="121"/>
      <c r="C291" s="124"/>
      <c r="D291" s="675"/>
      <c r="E291" s="121"/>
      <c r="F291" s="121"/>
      <c r="G291" s="121"/>
      <c r="H291" s="121"/>
      <c r="I291" s="121"/>
      <c r="J291" s="121"/>
      <c r="K291" s="121"/>
    </row>
    <row r="292" spans="2:11">
      <c r="B292" s="121"/>
      <c r="C292" s="124"/>
      <c r="D292" s="675"/>
      <c r="E292" s="121"/>
      <c r="F292" s="121"/>
      <c r="G292" s="121"/>
      <c r="H292" s="121"/>
      <c r="I292" s="121"/>
      <c r="J292" s="121"/>
      <c r="K292" s="121"/>
    </row>
    <row r="293" spans="2:11">
      <c r="B293" s="121"/>
      <c r="C293" s="124"/>
      <c r="D293" s="675"/>
      <c r="E293" s="121"/>
      <c r="F293" s="121"/>
      <c r="G293" s="121"/>
      <c r="H293" s="121"/>
      <c r="I293" s="121"/>
      <c r="J293" s="121"/>
      <c r="K293" s="121"/>
    </row>
    <row r="294" spans="2:11">
      <c r="B294" s="121"/>
      <c r="C294" s="124"/>
      <c r="D294" s="675"/>
      <c r="E294" s="121"/>
      <c r="F294" s="121"/>
      <c r="G294" s="121"/>
      <c r="H294" s="121"/>
      <c r="I294" s="121"/>
      <c r="J294" s="121"/>
      <c r="K294" s="121"/>
    </row>
    <row r="295" spans="2:11">
      <c r="B295" s="121"/>
      <c r="C295" s="124"/>
      <c r="D295" s="675"/>
      <c r="E295" s="121"/>
      <c r="F295" s="121"/>
      <c r="G295" s="121"/>
      <c r="H295" s="121"/>
      <c r="I295" s="121"/>
      <c r="J295" s="121"/>
      <c r="K295" s="121"/>
    </row>
    <row r="296" spans="2:11">
      <c r="B296" s="121"/>
      <c r="C296" s="124"/>
      <c r="D296" s="675"/>
      <c r="E296" s="121"/>
      <c r="F296" s="121"/>
      <c r="G296" s="121"/>
      <c r="H296" s="121"/>
      <c r="I296" s="121"/>
      <c r="J296" s="121"/>
      <c r="K296" s="121"/>
    </row>
    <row r="297" spans="2:11">
      <c r="B297" s="121"/>
      <c r="C297" s="124"/>
      <c r="D297" s="675"/>
      <c r="E297" s="121"/>
      <c r="F297" s="121"/>
      <c r="G297" s="121"/>
      <c r="H297" s="121"/>
      <c r="I297" s="121"/>
      <c r="J297" s="121"/>
      <c r="K297" s="121"/>
    </row>
    <row r="298" spans="2:11">
      <c r="B298" s="121"/>
      <c r="C298" s="124"/>
      <c r="D298" s="675"/>
      <c r="E298" s="121"/>
      <c r="F298" s="121"/>
      <c r="G298" s="121"/>
      <c r="H298" s="121"/>
      <c r="I298" s="121"/>
      <c r="J298" s="121"/>
      <c r="K298" s="121"/>
    </row>
    <row r="299" spans="2:11">
      <c r="B299" s="121"/>
      <c r="C299" s="124"/>
      <c r="D299" s="675"/>
      <c r="E299" s="121"/>
      <c r="F299" s="121"/>
      <c r="G299" s="121"/>
      <c r="H299" s="121"/>
      <c r="I299" s="121"/>
      <c r="J299" s="121"/>
      <c r="K299" s="121"/>
    </row>
    <row r="300" spans="2:11">
      <c r="B300" s="121"/>
      <c r="C300" s="124"/>
      <c r="D300" s="675"/>
      <c r="E300" s="121"/>
      <c r="F300" s="121"/>
      <c r="G300" s="121"/>
      <c r="H300" s="121"/>
      <c r="I300" s="121"/>
      <c r="J300" s="121"/>
      <c r="K300" s="121"/>
    </row>
    <row r="301" spans="2:11">
      <c r="B301" s="121"/>
      <c r="C301" s="124"/>
      <c r="D301" s="675"/>
      <c r="E301" s="121"/>
      <c r="F301" s="121"/>
      <c r="G301" s="121"/>
      <c r="H301" s="121"/>
      <c r="I301" s="121"/>
      <c r="J301" s="121"/>
      <c r="K301" s="121"/>
    </row>
    <row r="302" spans="2:11">
      <c r="B302" s="121"/>
      <c r="C302" s="124"/>
      <c r="D302" s="675"/>
      <c r="E302" s="121"/>
      <c r="F302" s="121"/>
      <c r="G302" s="121"/>
      <c r="H302" s="121"/>
      <c r="I302" s="121"/>
      <c r="J302" s="121"/>
      <c r="K302" s="121"/>
    </row>
    <row r="303" spans="2:11">
      <c r="B303" s="121"/>
      <c r="C303" s="124"/>
      <c r="D303" s="675"/>
      <c r="E303" s="121"/>
      <c r="F303" s="121"/>
      <c r="G303" s="121"/>
      <c r="H303" s="121"/>
      <c r="I303" s="121"/>
      <c r="J303" s="121"/>
      <c r="K303" s="121"/>
    </row>
    <row r="304" spans="2:11">
      <c r="B304" s="121"/>
      <c r="C304" s="124"/>
      <c r="D304" s="675"/>
      <c r="E304" s="121"/>
      <c r="F304" s="121"/>
      <c r="G304" s="121"/>
      <c r="H304" s="121"/>
      <c r="I304" s="121"/>
      <c r="J304" s="121"/>
      <c r="K304" s="121"/>
    </row>
    <row r="305" spans="2:11">
      <c r="B305" s="121"/>
      <c r="C305" s="124"/>
      <c r="D305" s="675"/>
      <c r="E305" s="121"/>
      <c r="F305" s="121"/>
      <c r="G305" s="121"/>
      <c r="H305" s="121"/>
      <c r="I305" s="121"/>
      <c r="J305" s="121"/>
      <c r="K305" s="121"/>
    </row>
    <row r="306" spans="2:11">
      <c r="B306" s="121"/>
      <c r="C306" s="124"/>
      <c r="D306" s="675"/>
      <c r="E306" s="121"/>
      <c r="F306" s="121"/>
      <c r="G306" s="121"/>
      <c r="H306" s="121"/>
      <c r="I306" s="121"/>
      <c r="J306" s="121"/>
      <c r="K306" s="121"/>
    </row>
    <row r="307" spans="2:11">
      <c r="B307" s="121"/>
      <c r="C307" s="124"/>
      <c r="D307" s="675"/>
      <c r="E307" s="121"/>
      <c r="F307" s="121"/>
      <c r="G307" s="121"/>
      <c r="H307" s="121"/>
      <c r="I307" s="121"/>
      <c r="J307" s="121"/>
      <c r="K307" s="121"/>
    </row>
    <row r="308" spans="2:11">
      <c r="B308" s="121"/>
      <c r="C308" s="124"/>
      <c r="D308" s="675"/>
      <c r="E308" s="121"/>
      <c r="F308" s="121"/>
      <c r="G308" s="121"/>
      <c r="H308" s="121"/>
      <c r="I308" s="121"/>
      <c r="J308" s="121"/>
      <c r="K308" s="121"/>
    </row>
    <row r="309" spans="2:11">
      <c r="B309" s="121"/>
      <c r="C309" s="124"/>
      <c r="D309" s="675"/>
      <c r="E309" s="121"/>
      <c r="F309" s="121"/>
      <c r="G309" s="121"/>
      <c r="H309" s="121"/>
      <c r="I309" s="121"/>
      <c r="J309" s="121"/>
      <c r="K309" s="121"/>
    </row>
    <row r="310" spans="2:11">
      <c r="B310" s="121"/>
      <c r="C310" s="124"/>
      <c r="D310" s="675"/>
      <c r="E310" s="121"/>
      <c r="F310" s="121"/>
      <c r="G310" s="121"/>
      <c r="H310" s="121"/>
      <c r="I310" s="121"/>
      <c r="J310" s="121"/>
      <c r="K310" s="121"/>
    </row>
    <row r="311" spans="2:11">
      <c r="B311" s="121"/>
      <c r="C311" s="124"/>
      <c r="D311" s="675"/>
      <c r="E311" s="121"/>
      <c r="F311" s="121"/>
      <c r="G311" s="121"/>
      <c r="H311" s="121"/>
      <c r="I311" s="121"/>
      <c r="J311" s="121"/>
      <c r="K311" s="121"/>
    </row>
    <row r="312" spans="2:11">
      <c r="B312" s="121"/>
      <c r="C312" s="124"/>
      <c r="D312" s="675"/>
      <c r="E312" s="121"/>
      <c r="F312" s="121"/>
      <c r="G312" s="121"/>
      <c r="H312" s="121"/>
      <c r="I312" s="121"/>
      <c r="J312" s="121"/>
      <c r="K312" s="121"/>
    </row>
    <row r="313" spans="2:11">
      <c r="B313" s="121"/>
      <c r="C313" s="124"/>
      <c r="D313" s="675"/>
      <c r="E313" s="121"/>
      <c r="F313" s="121"/>
      <c r="G313" s="121"/>
      <c r="H313" s="121"/>
      <c r="I313" s="121"/>
      <c r="J313" s="121"/>
      <c r="K313" s="121"/>
    </row>
    <row r="314" spans="2:11">
      <c r="B314" s="121"/>
      <c r="C314" s="124"/>
      <c r="D314" s="675"/>
      <c r="E314" s="121"/>
      <c r="F314" s="121"/>
      <c r="G314" s="121"/>
      <c r="H314" s="121"/>
      <c r="I314" s="121"/>
      <c r="J314" s="121"/>
      <c r="K314" s="121"/>
    </row>
    <row r="315" spans="2:11">
      <c r="B315" s="121"/>
      <c r="C315" s="124"/>
      <c r="D315" s="675"/>
      <c r="E315" s="121"/>
      <c r="F315" s="121"/>
      <c r="G315" s="121"/>
      <c r="H315" s="121"/>
      <c r="I315" s="121"/>
      <c r="J315" s="121"/>
      <c r="K315" s="121"/>
    </row>
    <row r="316" spans="2:11">
      <c r="B316" s="121"/>
      <c r="C316" s="124"/>
      <c r="D316" s="675"/>
      <c r="E316" s="121"/>
      <c r="F316" s="121"/>
      <c r="G316" s="121"/>
      <c r="H316" s="121"/>
      <c r="I316" s="121"/>
      <c r="J316" s="121"/>
      <c r="K316" s="121"/>
    </row>
    <row r="317" spans="2:11">
      <c r="B317" s="121"/>
      <c r="C317" s="124"/>
      <c r="D317" s="675"/>
      <c r="E317" s="121"/>
      <c r="F317" s="121"/>
      <c r="G317" s="121"/>
      <c r="H317" s="121"/>
      <c r="I317" s="121"/>
      <c r="J317" s="121"/>
      <c r="K317" s="121"/>
    </row>
    <row r="318" spans="2:11">
      <c r="B318" s="121"/>
      <c r="C318" s="124"/>
      <c r="D318" s="675"/>
      <c r="E318" s="121"/>
      <c r="F318" s="121"/>
      <c r="G318" s="121"/>
      <c r="H318" s="121"/>
      <c r="I318" s="121"/>
      <c r="J318" s="121"/>
      <c r="K318" s="121"/>
    </row>
    <row r="319" spans="2:11">
      <c r="B319" s="121"/>
      <c r="C319" s="124"/>
      <c r="D319" s="675"/>
      <c r="E319" s="121"/>
      <c r="F319" s="121"/>
      <c r="G319" s="121"/>
      <c r="H319" s="121"/>
      <c r="I319" s="121"/>
      <c r="J319" s="121"/>
      <c r="K319" s="121"/>
    </row>
    <row r="320" spans="2:11">
      <c r="B320" s="121"/>
      <c r="C320" s="124"/>
      <c r="D320" s="675"/>
      <c r="E320" s="121"/>
      <c r="F320" s="121"/>
      <c r="G320" s="121"/>
      <c r="H320" s="121"/>
      <c r="I320" s="121"/>
      <c r="J320" s="121"/>
      <c r="K320" s="121"/>
    </row>
    <row r="321" spans="2:11">
      <c r="B321" s="121"/>
      <c r="C321" s="124"/>
      <c r="D321" s="675"/>
      <c r="E321" s="121"/>
      <c r="F321" s="121"/>
      <c r="G321" s="121"/>
      <c r="H321" s="121"/>
      <c r="I321" s="121"/>
      <c r="J321" s="121"/>
      <c r="K321" s="121"/>
    </row>
    <row r="322" spans="2:11">
      <c r="B322" s="121"/>
      <c r="C322" s="124"/>
      <c r="D322" s="675"/>
      <c r="E322" s="121"/>
      <c r="F322" s="121"/>
      <c r="G322" s="121"/>
      <c r="H322" s="121"/>
      <c r="I322" s="121"/>
      <c r="J322" s="121"/>
      <c r="K322" s="121"/>
    </row>
    <row r="323" spans="2:11">
      <c r="B323" s="121"/>
      <c r="C323" s="124"/>
      <c r="D323" s="675"/>
      <c r="E323" s="121"/>
      <c r="F323" s="121"/>
      <c r="G323" s="121"/>
      <c r="H323" s="121"/>
      <c r="I323" s="121"/>
      <c r="J323" s="121"/>
      <c r="K323" s="121"/>
    </row>
    <row r="324" spans="2:11">
      <c r="B324" s="121"/>
      <c r="C324" s="124"/>
      <c r="D324" s="675"/>
      <c r="E324" s="121"/>
      <c r="F324" s="121"/>
      <c r="G324" s="121"/>
      <c r="H324" s="121"/>
      <c r="I324" s="121"/>
      <c r="J324" s="121"/>
      <c r="K324" s="121"/>
    </row>
    <row r="325" spans="2:11">
      <c r="B325" s="121"/>
      <c r="C325" s="124"/>
      <c r="D325" s="675"/>
      <c r="E325" s="121"/>
      <c r="F325" s="121"/>
      <c r="G325" s="121"/>
      <c r="H325" s="121"/>
      <c r="I325" s="121"/>
      <c r="J325" s="121"/>
      <c r="K325" s="121"/>
    </row>
    <row r="326" spans="2:11">
      <c r="B326" s="121"/>
      <c r="C326" s="124"/>
      <c r="D326" s="675"/>
      <c r="E326" s="121"/>
      <c r="F326" s="121"/>
      <c r="G326" s="121"/>
      <c r="H326" s="121"/>
      <c r="I326" s="121"/>
      <c r="J326" s="121"/>
      <c r="K326" s="121"/>
    </row>
    <row r="327" spans="2:11">
      <c r="B327" s="121"/>
      <c r="C327" s="124"/>
      <c r="D327" s="675"/>
      <c r="E327" s="121"/>
      <c r="F327" s="121"/>
      <c r="G327" s="121"/>
      <c r="H327" s="121"/>
      <c r="I327" s="121"/>
      <c r="J327" s="121"/>
      <c r="K327" s="121"/>
    </row>
    <row r="328" spans="2:11">
      <c r="B328" s="121"/>
      <c r="C328" s="124"/>
      <c r="D328" s="675"/>
      <c r="E328" s="121"/>
      <c r="F328" s="121"/>
      <c r="G328" s="121"/>
      <c r="H328" s="121"/>
      <c r="I328" s="121"/>
      <c r="J328" s="121"/>
      <c r="K328" s="121"/>
    </row>
    <row r="329" spans="2:11">
      <c r="B329" s="121"/>
      <c r="C329" s="124"/>
      <c r="D329" s="675"/>
      <c r="E329" s="121"/>
      <c r="F329" s="121"/>
      <c r="G329" s="121"/>
      <c r="H329" s="121"/>
      <c r="I329" s="121"/>
      <c r="J329" s="121"/>
      <c r="K329" s="121"/>
    </row>
    <row r="330" spans="2:11">
      <c r="B330" s="121"/>
      <c r="C330" s="124"/>
      <c r="D330" s="675"/>
      <c r="E330" s="121"/>
      <c r="F330" s="121"/>
      <c r="G330" s="121"/>
      <c r="H330" s="121"/>
      <c r="I330" s="121"/>
      <c r="J330" s="121"/>
      <c r="K330" s="121"/>
    </row>
    <row r="331" spans="2:11">
      <c r="B331" s="121"/>
      <c r="C331" s="124"/>
      <c r="D331" s="675"/>
      <c r="E331" s="121"/>
      <c r="F331" s="121"/>
      <c r="G331" s="121"/>
      <c r="H331" s="121"/>
      <c r="I331" s="121"/>
      <c r="J331" s="121"/>
      <c r="K331" s="121"/>
    </row>
    <row r="332" spans="2:11">
      <c r="B332" s="121"/>
      <c r="C332" s="124"/>
      <c r="D332" s="675"/>
      <c r="E332" s="121"/>
      <c r="F332" s="121"/>
      <c r="G332" s="121"/>
      <c r="H332" s="121"/>
      <c r="I332" s="121"/>
      <c r="J332" s="121"/>
      <c r="K332" s="121"/>
    </row>
    <row r="333" spans="2:11">
      <c r="B333" s="121"/>
      <c r="C333" s="124"/>
      <c r="D333" s="675"/>
      <c r="E333" s="121"/>
      <c r="F333" s="121"/>
      <c r="G333" s="121"/>
      <c r="H333" s="121"/>
      <c r="I333" s="121"/>
      <c r="J333" s="121"/>
      <c r="K333" s="121"/>
    </row>
    <row r="334" spans="2:11">
      <c r="B334" s="121"/>
      <c r="C334" s="124"/>
      <c r="D334" s="675"/>
      <c r="E334" s="121"/>
      <c r="F334" s="121"/>
      <c r="G334" s="121"/>
      <c r="H334" s="121"/>
      <c r="I334" s="121"/>
      <c r="J334" s="121"/>
      <c r="K334" s="121"/>
    </row>
    <row r="335" spans="2:11">
      <c r="B335" s="121"/>
      <c r="C335" s="124"/>
      <c r="D335" s="675"/>
      <c r="E335" s="121"/>
      <c r="F335" s="121"/>
      <c r="G335" s="121"/>
      <c r="H335" s="121"/>
      <c r="I335" s="121"/>
      <c r="J335" s="121"/>
      <c r="K335" s="121"/>
    </row>
    <row r="336" spans="2:11">
      <c r="B336" s="121"/>
      <c r="C336" s="124"/>
      <c r="D336" s="675"/>
      <c r="E336" s="121"/>
      <c r="F336" s="121"/>
      <c r="G336" s="121"/>
      <c r="H336" s="121"/>
      <c r="I336" s="121"/>
      <c r="J336" s="121"/>
      <c r="K336" s="121"/>
    </row>
    <row r="337" spans="2:11">
      <c r="B337" s="121"/>
      <c r="C337" s="124"/>
      <c r="D337" s="675"/>
      <c r="E337" s="121"/>
      <c r="F337" s="121"/>
      <c r="G337" s="121"/>
      <c r="H337" s="121"/>
      <c r="I337" s="121"/>
      <c r="J337" s="121"/>
      <c r="K337" s="121"/>
    </row>
    <row r="338" spans="2:11">
      <c r="B338" s="121"/>
      <c r="C338" s="124"/>
      <c r="D338" s="675"/>
      <c r="E338" s="121"/>
      <c r="F338" s="121"/>
      <c r="G338" s="121"/>
      <c r="H338" s="121"/>
      <c r="I338" s="121"/>
      <c r="J338" s="121"/>
      <c r="K338" s="121"/>
    </row>
    <row r="339" spans="2:11">
      <c r="B339" s="121"/>
      <c r="C339" s="124"/>
      <c r="D339" s="675"/>
      <c r="E339" s="121"/>
      <c r="F339" s="121"/>
      <c r="G339" s="121"/>
      <c r="H339" s="121"/>
      <c r="I339" s="121"/>
      <c r="J339" s="121"/>
      <c r="K339" s="121"/>
    </row>
    <row r="340" spans="2:11">
      <c r="B340" s="121"/>
      <c r="C340" s="124"/>
      <c r="D340" s="675"/>
      <c r="E340" s="121"/>
      <c r="F340" s="121"/>
      <c r="G340" s="121"/>
      <c r="H340" s="121"/>
      <c r="I340" s="121"/>
      <c r="J340" s="121"/>
      <c r="K340" s="121"/>
    </row>
    <row r="341" spans="2:11">
      <c r="B341" s="121"/>
      <c r="C341" s="124"/>
      <c r="D341" s="675"/>
      <c r="E341" s="121"/>
      <c r="F341" s="121"/>
      <c r="G341" s="121"/>
      <c r="H341" s="121"/>
      <c r="I341" s="121"/>
      <c r="J341" s="121"/>
      <c r="K341" s="121"/>
    </row>
    <row r="342" spans="2:11">
      <c r="B342" s="121"/>
      <c r="C342" s="124"/>
      <c r="D342" s="675"/>
      <c r="E342" s="121"/>
      <c r="F342" s="121"/>
      <c r="G342" s="121"/>
      <c r="H342" s="121"/>
      <c r="I342" s="121"/>
      <c r="J342" s="121"/>
      <c r="K342" s="121"/>
    </row>
    <row r="343" spans="2:11">
      <c r="B343" s="121"/>
      <c r="C343" s="124"/>
      <c r="D343" s="675"/>
      <c r="E343" s="121"/>
      <c r="F343" s="121"/>
      <c r="G343" s="121"/>
      <c r="H343" s="121"/>
      <c r="I343" s="121"/>
      <c r="J343" s="121"/>
      <c r="K343" s="121"/>
    </row>
    <row r="344" spans="2:11">
      <c r="B344" s="121"/>
      <c r="C344" s="124"/>
      <c r="D344" s="675"/>
      <c r="E344" s="121"/>
      <c r="F344" s="121"/>
      <c r="G344" s="121"/>
      <c r="H344" s="121"/>
      <c r="I344" s="121"/>
      <c r="J344" s="121"/>
      <c r="K344" s="121"/>
    </row>
    <row r="345" spans="2:11">
      <c r="B345" s="121"/>
      <c r="C345" s="124"/>
      <c r="D345" s="675"/>
      <c r="E345" s="121"/>
      <c r="F345" s="121"/>
      <c r="G345" s="121"/>
      <c r="H345" s="121"/>
      <c r="I345" s="121"/>
      <c r="J345" s="121"/>
      <c r="K345" s="121"/>
    </row>
    <row r="346" spans="2:11">
      <c r="B346" s="121"/>
      <c r="C346" s="124"/>
      <c r="D346" s="675"/>
      <c r="E346" s="121"/>
      <c r="F346" s="121"/>
      <c r="G346" s="121"/>
      <c r="H346" s="121"/>
      <c r="I346" s="121"/>
      <c r="J346" s="121"/>
      <c r="K346" s="121"/>
    </row>
    <row r="347" spans="2:11">
      <c r="B347" s="121"/>
      <c r="C347" s="124"/>
      <c r="D347" s="675"/>
      <c r="E347" s="121"/>
      <c r="F347" s="121"/>
      <c r="G347" s="121"/>
      <c r="H347" s="121"/>
      <c r="I347" s="121"/>
      <c r="J347" s="121"/>
      <c r="K347" s="121"/>
    </row>
    <row r="348" spans="2:11">
      <c r="B348" s="121"/>
      <c r="C348" s="124"/>
      <c r="D348" s="675"/>
      <c r="E348" s="121"/>
      <c r="F348" s="121"/>
      <c r="G348" s="121"/>
      <c r="H348" s="121"/>
      <c r="I348" s="121"/>
      <c r="J348" s="121"/>
      <c r="K348" s="121"/>
    </row>
    <row r="349" spans="2:11">
      <c r="B349" s="121"/>
      <c r="C349" s="124"/>
      <c r="D349" s="675"/>
      <c r="E349" s="121"/>
      <c r="F349" s="121"/>
      <c r="G349" s="121"/>
      <c r="H349" s="121"/>
      <c r="I349" s="121"/>
      <c r="J349" s="121"/>
      <c r="K349" s="121"/>
    </row>
    <row r="350" spans="2:11">
      <c r="B350" s="121"/>
      <c r="C350" s="124"/>
      <c r="D350" s="675"/>
      <c r="E350" s="121"/>
      <c r="F350" s="121"/>
      <c r="G350" s="121"/>
      <c r="H350" s="121"/>
      <c r="I350" s="121"/>
      <c r="J350" s="121"/>
      <c r="K350" s="121"/>
    </row>
    <row r="351" spans="2:11">
      <c r="B351" s="121"/>
      <c r="C351" s="124"/>
      <c r="D351" s="675"/>
      <c r="E351" s="121"/>
      <c r="F351" s="121"/>
      <c r="G351" s="121"/>
      <c r="H351" s="121"/>
      <c r="I351" s="121"/>
      <c r="J351" s="121"/>
      <c r="K351" s="121"/>
    </row>
    <row r="352" spans="2:11">
      <c r="B352" s="121"/>
      <c r="C352" s="124"/>
      <c r="D352" s="675"/>
      <c r="E352" s="121"/>
      <c r="F352" s="121"/>
      <c r="G352" s="121"/>
      <c r="H352" s="121"/>
      <c r="I352" s="121"/>
      <c r="J352" s="121"/>
      <c r="K352" s="121"/>
    </row>
    <row r="353" spans="2:11">
      <c r="B353" s="121"/>
      <c r="C353" s="124"/>
      <c r="D353" s="675"/>
      <c r="E353" s="121"/>
      <c r="F353" s="121"/>
      <c r="G353" s="121"/>
      <c r="H353" s="121"/>
      <c r="I353" s="121"/>
      <c r="J353" s="121"/>
      <c r="K353" s="121"/>
    </row>
    <row r="354" spans="2:11">
      <c r="B354" s="121"/>
      <c r="C354" s="124"/>
      <c r="D354" s="675"/>
      <c r="E354" s="121"/>
      <c r="F354" s="121"/>
      <c r="G354" s="121"/>
      <c r="H354" s="121"/>
      <c r="I354" s="121"/>
      <c r="J354" s="121"/>
      <c r="K354" s="121"/>
    </row>
    <row r="355" spans="2:11">
      <c r="B355" s="121"/>
      <c r="C355" s="124"/>
      <c r="D355" s="675"/>
      <c r="E355" s="121"/>
      <c r="F355" s="121"/>
      <c r="G355" s="121"/>
      <c r="H355" s="121"/>
      <c r="I355" s="121"/>
      <c r="J355" s="121"/>
      <c r="K355" s="121"/>
    </row>
    <row r="356" spans="2:11">
      <c r="B356" s="121"/>
      <c r="C356" s="124"/>
      <c r="D356" s="675"/>
      <c r="E356" s="121"/>
      <c r="F356" s="121"/>
      <c r="G356" s="121"/>
      <c r="H356" s="121"/>
      <c r="I356" s="121"/>
      <c r="J356" s="121"/>
      <c r="K356" s="121"/>
    </row>
    <row r="357" spans="2:11">
      <c r="B357" s="121"/>
      <c r="C357" s="124"/>
      <c r="D357" s="675"/>
      <c r="E357" s="121"/>
      <c r="F357" s="121"/>
      <c r="G357" s="121"/>
      <c r="H357" s="121"/>
      <c r="I357" s="121"/>
      <c r="J357" s="121"/>
      <c r="K357" s="121"/>
    </row>
    <row r="358" spans="2:11">
      <c r="B358" s="121"/>
      <c r="C358" s="124"/>
      <c r="D358" s="675"/>
      <c r="E358" s="121"/>
      <c r="F358" s="121"/>
      <c r="G358" s="121"/>
      <c r="H358" s="121"/>
      <c r="I358" s="121"/>
      <c r="J358" s="121"/>
      <c r="K358" s="121"/>
    </row>
    <row r="359" spans="2:11">
      <c r="B359" s="121"/>
      <c r="C359" s="124"/>
      <c r="D359" s="675"/>
      <c r="E359" s="121"/>
      <c r="F359" s="121"/>
      <c r="G359" s="121"/>
      <c r="H359" s="121"/>
      <c r="I359" s="121"/>
      <c r="J359" s="121"/>
      <c r="K359" s="121"/>
    </row>
    <row r="360" spans="2:11">
      <c r="B360" s="121"/>
      <c r="C360" s="124"/>
      <c r="D360" s="675"/>
      <c r="E360" s="121"/>
      <c r="F360" s="121"/>
      <c r="G360" s="121"/>
      <c r="H360" s="121"/>
      <c r="I360" s="121"/>
      <c r="J360" s="121"/>
      <c r="K360" s="121"/>
    </row>
    <row r="361" spans="2:11">
      <c r="B361" s="121"/>
      <c r="C361" s="124"/>
      <c r="D361" s="675"/>
      <c r="E361" s="121"/>
      <c r="F361" s="121"/>
      <c r="G361" s="121"/>
      <c r="H361" s="121"/>
      <c r="I361" s="121"/>
      <c r="J361" s="121"/>
      <c r="K361" s="121"/>
    </row>
    <row r="362" spans="2:11">
      <c r="B362" s="121"/>
      <c r="C362" s="124"/>
      <c r="D362" s="675"/>
      <c r="E362" s="121"/>
      <c r="F362" s="121"/>
      <c r="G362" s="121"/>
      <c r="H362" s="121"/>
      <c r="I362" s="121"/>
      <c r="J362" s="121"/>
      <c r="K362" s="121"/>
    </row>
    <row r="363" spans="2:11">
      <c r="B363" s="121"/>
      <c r="C363" s="124"/>
      <c r="D363" s="675"/>
      <c r="E363" s="121"/>
      <c r="F363" s="121"/>
      <c r="G363" s="121"/>
      <c r="H363" s="121"/>
      <c r="I363" s="121"/>
      <c r="J363" s="121"/>
      <c r="K363" s="121"/>
    </row>
    <row r="364" spans="2:11">
      <c r="B364" s="121"/>
      <c r="C364" s="124"/>
      <c r="D364" s="675"/>
      <c r="E364" s="121"/>
      <c r="F364" s="121"/>
      <c r="G364" s="121"/>
      <c r="H364" s="121"/>
      <c r="I364" s="121"/>
      <c r="J364" s="121"/>
      <c r="K364" s="121"/>
    </row>
    <row r="365" spans="2:11">
      <c r="B365" s="121"/>
      <c r="C365" s="124"/>
      <c r="D365" s="675"/>
      <c r="E365" s="121"/>
      <c r="F365" s="121"/>
      <c r="G365" s="121"/>
      <c r="H365" s="121"/>
      <c r="I365" s="121"/>
      <c r="J365" s="121"/>
      <c r="K365" s="121"/>
    </row>
    <row r="366" spans="2:11">
      <c r="B366" s="121"/>
      <c r="C366" s="124"/>
      <c r="D366" s="675"/>
      <c r="E366" s="121"/>
      <c r="F366" s="121"/>
      <c r="G366" s="121"/>
      <c r="H366" s="121"/>
      <c r="I366" s="121"/>
      <c r="J366" s="121"/>
      <c r="K366" s="121"/>
    </row>
    <row r="367" spans="2:11">
      <c r="B367" s="121"/>
      <c r="C367" s="124"/>
      <c r="D367" s="675"/>
      <c r="E367" s="121"/>
      <c r="F367" s="121"/>
      <c r="G367" s="121"/>
      <c r="H367" s="121"/>
      <c r="I367" s="121"/>
      <c r="J367" s="121"/>
      <c r="K367" s="121"/>
    </row>
    <row r="368" spans="2:11">
      <c r="B368" s="121"/>
      <c r="C368" s="124"/>
      <c r="D368" s="675"/>
      <c r="E368" s="121"/>
      <c r="F368" s="121"/>
      <c r="G368" s="121"/>
      <c r="H368" s="121"/>
      <c r="I368" s="121"/>
      <c r="J368" s="121"/>
      <c r="K368" s="121"/>
    </row>
    <row r="369" spans="2:11">
      <c r="B369" s="121"/>
      <c r="C369" s="124"/>
      <c r="D369" s="675"/>
      <c r="E369" s="121"/>
      <c r="F369" s="121"/>
      <c r="G369" s="121"/>
      <c r="H369" s="121"/>
      <c r="I369" s="121"/>
      <c r="J369" s="121"/>
      <c r="K369" s="121"/>
    </row>
    <row r="370" spans="2:11">
      <c r="B370" s="121"/>
      <c r="C370" s="124"/>
      <c r="D370" s="675"/>
      <c r="E370" s="121"/>
      <c r="F370" s="121"/>
      <c r="G370" s="121"/>
      <c r="H370" s="121"/>
      <c r="I370" s="121"/>
      <c r="J370" s="121"/>
      <c r="K370" s="121"/>
    </row>
    <row r="371" spans="2:11">
      <c r="B371" s="121"/>
      <c r="C371" s="124"/>
      <c r="D371" s="675"/>
      <c r="E371" s="121"/>
      <c r="F371" s="121"/>
      <c r="G371" s="121"/>
      <c r="H371" s="121"/>
      <c r="I371" s="121"/>
      <c r="J371" s="121"/>
      <c r="K371" s="121"/>
    </row>
    <row r="372" spans="2:11">
      <c r="B372" s="121"/>
      <c r="C372" s="124"/>
      <c r="D372" s="675"/>
      <c r="E372" s="121"/>
      <c r="F372" s="121"/>
      <c r="G372" s="121"/>
      <c r="H372" s="121"/>
      <c r="I372" s="121"/>
      <c r="J372" s="121"/>
      <c r="K372" s="121"/>
    </row>
    <row r="373" spans="2:11">
      <c r="B373" s="121"/>
      <c r="C373" s="124"/>
      <c r="D373" s="675"/>
      <c r="E373" s="121"/>
      <c r="F373" s="121"/>
      <c r="G373" s="121"/>
      <c r="H373" s="121"/>
      <c r="I373" s="121"/>
      <c r="J373" s="121"/>
      <c r="K373" s="121"/>
    </row>
    <row r="374" spans="2:11">
      <c r="B374" s="121"/>
      <c r="C374" s="124"/>
      <c r="D374" s="675"/>
      <c r="E374" s="121"/>
      <c r="F374" s="121"/>
      <c r="G374" s="121"/>
      <c r="H374" s="121"/>
      <c r="I374" s="121"/>
      <c r="J374" s="121"/>
      <c r="K374" s="121"/>
    </row>
    <row r="375" spans="2:11">
      <c r="B375" s="121"/>
      <c r="C375" s="124"/>
      <c r="D375" s="675"/>
      <c r="E375" s="121"/>
      <c r="F375" s="121"/>
      <c r="G375" s="121"/>
      <c r="H375" s="121"/>
      <c r="I375" s="121"/>
      <c r="J375" s="121"/>
      <c r="K375" s="121"/>
    </row>
    <row r="376" spans="2:11">
      <c r="B376" s="121"/>
      <c r="C376" s="124"/>
      <c r="D376" s="675"/>
      <c r="E376" s="121"/>
      <c r="F376" s="121"/>
      <c r="G376" s="121"/>
      <c r="H376" s="121"/>
      <c r="I376" s="121"/>
      <c r="J376" s="121"/>
      <c r="K376" s="121"/>
    </row>
    <row r="377" spans="2:11">
      <c r="B377" s="121"/>
      <c r="C377" s="124"/>
      <c r="D377" s="675"/>
      <c r="E377" s="121"/>
      <c r="F377" s="121"/>
      <c r="G377" s="121"/>
      <c r="H377" s="121"/>
      <c r="I377" s="121"/>
      <c r="J377" s="121"/>
      <c r="K377" s="121"/>
    </row>
    <row r="378" spans="2:11">
      <c r="B378" s="121"/>
      <c r="C378" s="124"/>
      <c r="D378" s="675"/>
      <c r="E378" s="121"/>
      <c r="F378" s="121"/>
      <c r="G378" s="121"/>
      <c r="H378" s="121"/>
      <c r="I378" s="121"/>
      <c r="J378" s="121"/>
      <c r="K378" s="121"/>
    </row>
  </sheetData>
  <sheetProtection algorithmName="SHA-512" hashValue="M2MpxQ534N6U/nuvbHyNZ/M11uJsxKAOjj1xlbnrGKvOHpVDRPm2uhpjJSWAzzE8bv/RkdmjlUN/+z7IL2qEEg==" saltValue="CiGGkJqiWfQSiq6vQXPsqQ==" spinCount="100000" sheet="1" insertRows="0"/>
  <customSheetViews>
    <customSheetView guid="{FB69FFF1-34BD-45AF-976A-153282F1EF02}" scale="85" showGridLines="0" topLeftCell="A43">
      <selection activeCell="G17" sqref="G17"/>
      <rowBreaks count="4" manualBreakCount="4">
        <brk id="46" max="16383" man="1"/>
        <brk id="90" max="16383" man="1"/>
        <brk id="138" max="16383" man="1"/>
        <brk id="182" max="16383" man="1"/>
      </rowBreaks>
      <pageMargins left="0.7" right="0.7" top="0.75" bottom="0.75" header="0.3" footer="0.3"/>
      <pageSetup scale="56" fitToHeight="0" orientation="landscape" r:id="rId1"/>
      <headerFooter>
        <oddFooter>&amp;L&amp;8Rev 11/2015</oddFooter>
      </headerFooter>
    </customSheetView>
  </customSheetViews>
  <mergeCells count="7">
    <mergeCell ref="B1:F1"/>
    <mergeCell ref="B211:J213"/>
    <mergeCell ref="C2:F2"/>
    <mergeCell ref="H2:J2"/>
    <mergeCell ref="H3:J3"/>
    <mergeCell ref="C3:F3"/>
    <mergeCell ref="B5:J5"/>
  </mergeCells>
  <phoneticPr fontId="23" type="noConversion"/>
  <conditionalFormatting sqref="B3:D4">
    <cfRule type="cellIs" dxfId="116" priority="5" operator="equal">
      <formula>0</formula>
    </cfRule>
  </conditionalFormatting>
  <conditionalFormatting sqref="B9:G10 B13:G14 B17:G18 B37:G38 B41:G42 B45:G46 B49:G50">
    <cfRule type="containsBlanks" dxfId="115" priority="59">
      <formula>LEN(TRIM(B9))=0</formula>
    </cfRule>
  </conditionalFormatting>
  <conditionalFormatting sqref="B21:G22">
    <cfRule type="containsBlanks" dxfId="114" priority="57">
      <formula>LEN(TRIM(B21))=0</formula>
    </cfRule>
  </conditionalFormatting>
  <conditionalFormatting sqref="B25:G26">
    <cfRule type="containsBlanks" dxfId="113" priority="56">
      <formula>LEN(TRIM(B25))=0</formula>
    </cfRule>
  </conditionalFormatting>
  <conditionalFormatting sqref="B29:G30">
    <cfRule type="containsBlanks" dxfId="112" priority="55">
      <formula>LEN(TRIM(B29))=0</formula>
    </cfRule>
  </conditionalFormatting>
  <conditionalFormatting sqref="B33:G34">
    <cfRule type="containsBlanks" dxfId="111" priority="54">
      <formula>LEN(TRIM(B33))=0</formula>
    </cfRule>
  </conditionalFormatting>
  <conditionalFormatting sqref="B53:G54">
    <cfRule type="containsBlanks" dxfId="110" priority="52">
      <formula>LEN(TRIM(B53))=0</formula>
    </cfRule>
  </conditionalFormatting>
  <conditionalFormatting sqref="B57:G58">
    <cfRule type="containsBlanks" dxfId="109" priority="51">
      <formula>LEN(TRIM(B57))=0</formula>
    </cfRule>
  </conditionalFormatting>
  <conditionalFormatting sqref="B61:G62">
    <cfRule type="containsBlanks" dxfId="108" priority="50">
      <formula>LEN(TRIM(B61))=0</formula>
    </cfRule>
  </conditionalFormatting>
  <conditionalFormatting sqref="B65:G66">
    <cfRule type="containsBlanks" dxfId="107" priority="36">
      <formula>LEN(TRIM(B65))=0</formula>
    </cfRule>
  </conditionalFormatting>
  <conditionalFormatting sqref="B69:G70">
    <cfRule type="containsBlanks" dxfId="106" priority="49">
      <formula>LEN(TRIM(B69))=0</formula>
    </cfRule>
  </conditionalFormatting>
  <conditionalFormatting sqref="B73:G74">
    <cfRule type="containsBlanks" dxfId="105" priority="48">
      <formula>LEN(TRIM(B73))=0</formula>
    </cfRule>
  </conditionalFormatting>
  <conditionalFormatting sqref="B77:G78 B81:G82 B85:G86 B89:G90 B93:G94 B97:G98 B101:G102 B105:G106 B109:G110">
    <cfRule type="containsBlanks" dxfId="104" priority="46">
      <formula>LEN(TRIM(B77))=0</formula>
    </cfRule>
  </conditionalFormatting>
  <conditionalFormatting sqref="B113:G114">
    <cfRule type="containsBlanks" dxfId="103" priority="35">
      <formula>LEN(TRIM(B113))=0</formula>
    </cfRule>
  </conditionalFormatting>
  <conditionalFormatting sqref="B117:G118">
    <cfRule type="containsBlanks" dxfId="102" priority="45">
      <formula>LEN(TRIM(B117))=0</formula>
    </cfRule>
  </conditionalFormatting>
  <conditionalFormatting sqref="B121:G122">
    <cfRule type="containsBlanks" dxfId="101" priority="34">
      <formula>LEN(TRIM(B121))=0</formula>
    </cfRule>
  </conditionalFormatting>
  <conditionalFormatting sqref="B125:G126">
    <cfRule type="containsBlanks" dxfId="100" priority="44">
      <formula>LEN(TRIM(B125))=0</formula>
    </cfRule>
  </conditionalFormatting>
  <conditionalFormatting sqref="B129:G130">
    <cfRule type="containsBlanks" dxfId="99" priority="43">
      <formula>LEN(TRIM(B129))=0</formula>
    </cfRule>
  </conditionalFormatting>
  <conditionalFormatting sqref="B133:G134">
    <cfRule type="containsBlanks" dxfId="98" priority="42">
      <formula>LEN(TRIM(B133))=0</formula>
    </cfRule>
  </conditionalFormatting>
  <conditionalFormatting sqref="B137:G138">
    <cfRule type="containsBlanks" dxfId="97" priority="33">
      <formula>LEN(TRIM(B137))=0</formula>
    </cfRule>
  </conditionalFormatting>
  <conditionalFormatting sqref="B141:G142">
    <cfRule type="containsBlanks" dxfId="96" priority="41">
      <formula>LEN(TRIM(B141))=0</formula>
    </cfRule>
  </conditionalFormatting>
  <conditionalFormatting sqref="B145:G146">
    <cfRule type="containsBlanks" dxfId="95" priority="40">
      <formula>LEN(TRIM(B145))=0</formula>
    </cfRule>
  </conditionalFormatting>
  <conditionalFormatting sqref="B149:G150">
    <cfRule type="containsBlanks" dxfId="94" priority="32">
      <formula>LEN(TRIM(B149))=0</formula>
    </cfRule>
  </conditionalFormatting>
  <conditionalFormatting sqref="B153:G154">
    <cfRule type="containsBlanks" dxfId="93" priority="39">
      <formula>LEN(TRIM(B153))=0</formula>
    </cfRule>
  </conditionalFormatting>
  <conditionalFormatting sqref="B157:G158">
    <cfRule type="containsBlanks" dxfId="92" priority="38">
      <formula>LEN(TRIM(B157))=0</formula>
    </cfRule>
  </conditionalFormatting>
  <conditionalFormatting sqref="B161:G162">
    <cfRule type="containsBlanks" dxfId="91" priority="31">
      <formula>LEN(TRIM(B161))=0</formula>
    </cfRule>
  </conditionalFormatting>
  <conditionalFormatting sqref="B165:G166">
    <cfRule type="containsBlanks" dxfId="90" priority="30">
      <formula>LEN(TRIM(B165))=0</formula>
    </cfRule>
  </conditionalFormatting>
  <conditionalFormatting sqref="B169:G170">
    <cfRule type="containsBlanks" dxfId="89" priority="29">
      <formula>LEN(TRIM(B169))=0</formula>
    </cfRule>
  </conditionalFormatting>
  <conditionalFormatting sqref="B173:G174">
    <cfRule type="containsBlanks" dxfId="88" priority="28">
      <formula>LEN(TRIM(B173))=0</formula>
    </cfRule>
  </conditionalFormatting>
  <conditionalFormatting sqref="B177:G178">
    <cfRule type="containsBlanks" dxfId="87" priority="37">
      <formula>LEN(TRIM(B177))=0</formula>
    </cfRule>
  </conditionalFormatting>
  <conditionalFormatting sqref="B181:G182">
    <cfRule type="containsBlanks" dxfId="86" priority="27">
      <formula>LEN(TRIM(B181))=0</formula>
    </cfRule>
  </conditionalFormatting>
  <conditionalFormatting sqref="B185:G186">
    <cfRule type="containsBlanks" dxfId="85" priority="26">
      <formula>LEN(TRIM(B185))=0</formula>
    </cfRule>
  </conditionalFormatting>
  <conditionalFormatting sqref="B189:G190">
    <cfRule type="containsBlanks" dxfId="84" priority="25">
      <formula>LEN(TRIM(B189))=0</formula>
    </cfRule>
  </conditionalFormatting>
  <conditionalFormatting sqref="B193:G194">
    <cfRule type="containsBlanks" dxfId="83" priority="24">
      <formula>LEN(TRIM(B193))=0</formula>
    </cfRule>
  </conditionalFormatting>
  <conditionalFormatting sqref="B197:G198">
    <cfRule type="containsBlanks" dxfId="82" priority="6">
      <formula>LEN(TRIM(B197))=0</formula>
    </cfRule>
  </conditionalFormatting>
  <conditionalFormatting sqref="B201:G202">
    <cfRule type="containsBlanks" dxfId="81" priority="23">
      <formula>LEN(TRIM(B201))=0</formula>
    </cfRule>
  </conditionalFormatting>
  <conditionalFormatting sqref="C207 B211">
    <cfRule type="containsBlanks" dxfId="80" priority="7">
      <formula>LEN(TRIM(B207))=0</formula>
    </cfRule>
  </conditionalFormatting>
  <conditionalFormatting sqref="G3:J3">
    <cfRule type="cellIs" dxfId="79" priority="4" operator="equal">
      <formula>0</formula>
    </cfRule>
  </conditionalFormatting>
  <conditionalFormatting sqref="H13:J14 H17:J18">
    <cfRule type="containsBlanks" dxfId="78" priority="22">
      <formula>LEN(TRIM(H13))=0</formula>
    </cfRule>
  </conditionalFormatting>
  <conditionalFormatting sqref="H21:J22">
    <cfRule type="containsBlanks" dxfId="77" priority="20">
      <formula>LEN(TRIM(H21))=0</formula>
    </cfRule>
  </conditionalFormatting>
  <conditionalFormatting sqref="H25:J26">
    <cfRule type="containsBlanks" dxfId="76" priority="19">
      <formula>LEN(TRIM(H25))=0</formula>
    </cfRule>
  </conditionalFormatting>
  <conditionalFormatting sqref="H29:J30">
    <cfRule type="containsBlanks" dxfId="75" priority="18">
      <formula>LEN(TRIM(H29))=0</formula>
    </cfRule>
  </conditionalFormatting>
  <conditionalFormatting sqref="H33:J34">
    <cfRule type="containsBlanks" dxfId="74" priority="17">
      <formula>LEN(TRIM(H33))=0</formula>
    </cfRule>
  </conditionalFormatting>
  <conditionalFormatting sqref="H53:J54">
    <cfRule type="containsBlanks" dxfId="73" priority="15">
      <formula>LEN(TRIM(H53))=0</formula>
    </cfRule>
  </conditionalFormatting>
  <conditionalFormatting sqref="H57:J58">
    <cfRule type="containsBlanks" dxfId="72" priority="14">
      <formula>LEN(TRIM(H57))=0</formula>
    </cfRule>
  </conditionalFormatting>
  <conditionalFormatting sqref="H61:J62">
    <cfRule type="containsBlanks" dxfId="71" priority="13">
      <formula>LEN(TRIM(H61))=0</formula>
    </cfRule>
  </conditionalFormatting>
  <conditionalFormatting sqref="H69:J70 H73:J74 H77:J78 H81:J82 H85:J86 H89:J90 H93:J94 H97:J98 H101:J102 H105:J106 H109:J110 H117:J118 H125:J126 H129:J130 H133:J134">
    <cfRule type="containsBlanks" dxfId="70" priority="10">
      <formula>LEN(TRIM(H69))=0</formula>
    </cfRule>
  </conditionalFormatting>
  <conditionalFormatting sqref="H141:J142 H145:J146 H153:J154 H157:J158 H177:J178">
    <cfRule type="containsBlanks" dxfId="69" priority="8">
      <formula>LEN(TRIM(H141))=0</formula>
    </cfRule>
  </conditionalFormatting>
  <pageMargins left="0.5" right="0.5" top="0.5" bottom="0.75" header="0.3" footer="0.3"/>
  <pageSetup scale="55" fitToHeight="0" orientation="landscape" r:id="rId2"/>
  <headerFooter>
    <oddFooter>&amp;L&amp;8Rev. 11/2023</oddFooter>
  </headerFooter>
  <rowBreaks count="5" manualBreakCount="5">
    <brk id="39" max="16383" man="1"/>
    <brk id="75" max="16383" man="1"/>
    <brk id="111" max="16383" man="1"/>
    <brk id="147" max="16383" man="1"/>
    <brk id="1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249977111117893"/>
  </sheetPr>
  <dimension ref="A1:CZ63"/>
  <sheetViews>
    <sheetView showGridLines="0" zoomScale="85" zoomScaleNormal="85" zoomScaleSheetLayoutView="85" workbookViewId="0">
      <selection activeCell="AY14" sqref="AY14:BC14"/>
    </sheetView>
  </sheetViews>
  <sheetFormatPr defaultRowHeight="12.75"/>
  <cols>
    <col min="1" max="1" width="1.85546875" customWidth="1"/>
    <col min="2" max="7" width="2.28515625" customWidth="1"/>
    <col min="8" max="8" width="1.42578125" customWidth="1"/>
    <col min="9" max="9" width="0.85546875" customWidth="1"/>
    <col min="10" max="13" width="2.28515625" customWidth="1"/>
    <col min="14" max="14" width="6.7109375" customWidth="1"/>
    <col min="15" max="15" width="8.85546875" customWidth="1"/>
    <col min="16" max="16" width="2.28515625" customWidth="1"/>
    <col min="17" max="17" width="0.7109375" customWidth="1"/>
    <col min="18" max="20" width="2.28515625" customWidth="1"/>
    <col min="21" max="21" width="0.85546875" customWidth="1"/>
    <col min="22" max="25" width="2.28515625" customWidth="1"/>
    <col min="26" max="26" width="5.5703125" customWidth="1"/>
    <col min="27" max="27" width="2.28515625" customWidth="1"/>
    <col min="28" max="28" width="0.85546875" customWidth="1"/>
    <col min="29" max="32" width="2.28515625" customWidth="1"/>
    <col min="33" max="33" width="0.85546875" customWidth="1"/>
    <col min="34" max="38" width="2.28515625" customWidth="1"/>
    <col min="39" max="39" width="0.85546875" customWidth="1"/>
    <col min="40" max="40" width="2.7109375" customWidth="1"/>
    <col min="41" max="41" width="2" customWidth="1"/>
    <col min="42" max="43" width="2.28515625" customWidth="1"/>
    <col min="44" max="44" width="0.85546875" customWidth="1"/>
    <col min="45" max="46" width="2.28515625" customWidth="1"/>
    <col min="47" max="47" width="3.5703125" customWidth="1"/>
    <col min="48" max="48" width="1" customWidth="1"/>
    <col min="49" max="49" width="2.28515625" customWidth="1"/>
    <col min="50" max="50" width="0.85546875" customWidth="1"/>
    <col min="51" max="55" width="2.28515625" customWidth="1"/>
    <col min="56" max="56" width="0.85546875" customWidth="1"/>
    <col min="57" max="57" width="12.28515625" customWidth="1"/>
    <col min="58" max="58" width="0.85546875" customWidth="1"/>
    <col min="59" max="62" width="2.28515625" customWidth="1"/>
    <col min="63" max="63" width="0.42578125" customWidth="1"/>
    <col min="64" max="64" width="0.85546875" customWidth="1"/>
    <col min="65" max="65" width="1.85546875" customWidth="1"/>
    <col min="66" max="66" width="7.140625" customWidth="1"/>
    <col min="67" max="67" width="2.85546875" customWidth="1"/>
    <col min="68" max="68" width="0.7109375" customWidth="1"/>
    <col min="69" max="70" width="2" customWidth="1"/>
    <col min="71" max="71" width="4.5703125" customWidth="1"/>
    <col min="72" max="72" width="2.42578125" customWidth="1"/>
    <col min="73" max="73" width="2" customWidth="1"/>
    <col min="74" max="74" width="0.7109375" customWidth="1"/>
    <col min="75" max="103" width="2.28515625" hidden="1" customWidth="1"/>
    <col min="104" max="104" width="0.28515625" hidden="1" customWidth="1"/>
    <col min="105" max="125" width="2.28515625" customWidth="1"/>
  </cols>
  <sheetData>
    <row r="1" spans="1:103" s="94" customFormat="1" ht="25.5" customHeight="1">
      <c r="B1" s="100" t="s">
        <v>299</v>
      </c>
    </row>
    <row r="2" spans="1:103" ht="3.75" customHeight="1">
      <c r="BL2" s="133"/>
      <c r="BM2" s="133"/>
      <c r="BN2" s="133"/>
      <c r="BO2" s="133"/>
      <c r="BP2" s="133"/>
      <c r="BQ2" s="133"/>
    </row>
    <row r="3" spans="1:103" ht="18.75" customHeight="1">
      <c r="B3" s="1002" t="s">
        <v>449</v>
      </c>
      <c r="C3" s="1005"/>
      <c r="D3" s="1005"/>
      <c r="E3" s="1005"/>
      <c r="F3" s="1005"/>
      <c r="G3" s="1005"/>
      <c r="H3" s="1005"/>
      <c r="I3" s="1005"/>
      <c r="J3" s="1005"/>
      <c r="K3" s="1005"/>
      <c r="L3" s="1005"/>
      <c r="M3" s="1005"/>
      <c r="N3" s="1005"/>
      <c r="O3" s="1005"/>
      <c r="P3" s="1005"/>
      <c r="Q3" s="1002"/>
      <c r="R3" s="1002"/>
      <c r="S3" s="1002"/>
      <c r="T3" s="1002"/>
      <c r="U3" s="1002"/>
      <c r="V3" s="1002"/>
      <c r="W3" s="1002"/>
      <c r="X3" s="1002"/>
      <c r="Y3" s="1002"/>
      <c r="Z3" s="1002"/>
      <c r="AA3" s="1002"/>
      <c r="AB3" s="1002" t="s">
        <v>448</v>
      </c>
      <c r="AC3" s="1002"/>
      <c r="AD3" s="1002"/>
      <c r="AE3" s="1002"/>
      <c r="AF3" s="1002"/>
      <c r="AG3" s="1002"/>
      <c r="AH3" s="1002"/>
      <c r="AI3" s="1002"/>
      <c r="AJ3" s="1002"/>
      <c r="AK3" s="1002"/>
      <c r="AL3" s="1002"/>
      <c r="AM3" s="1002"/>
      <c r="AN3" s="1002"/>
      <c r="AO3" s="1002" t="s">
        <v>446</v>
      </c>
      <c r="AP3" s="1002"/>
      <c r="AQ3" s="1002"/>
      <c r="AR3" s="1002"/>
      <c r="AS3" s="1002"/>
      <c r="AT3" s="1002"/>
      <c r="AU3" s="1002"/>
      <c r="AV3" s="1002"/>
      <c r="AW3" s="1002"/>
      <c r="AX3" s="1002"/>
      <c r="AY3" s="1002"/>
      <c r="AZ3" s="1002"/>
      <c r="BA3" s="1002"/>
      <c r="BB3" s="1002"/>
      <c r="BC3" s="1002"/>
      <c r="BD3" s="1002"/>
      <c r="BE3" s="1002" t="s">
        <v>187</v>
      </c>
      <c r="BF3" s="1002"/>
      <c r="BG3" s="1002"/>
      <c r="BH3" s="1002"/>
      <c r="BI3" s="1002"/>
      <c r="BJ3" s="1002"/>
      <c r="BK3" s="1002"/>
      <c r="BL3" s="1002"/>
      <c r="BM3" s="1002"/>
      <c r="BN3" s="1002"/>
      <c r="BO3" s="1002"/>
      <c r="BP3" s="1002"/>
      <c r="BQ3" s="1002"/>
      <c r="BR3" s="1002"/>
      <c r="BS3" s="1002"/>
      <c r="BT3" s="1002"/>
      <c r="BU3" s="1002"/>
      <c r="BV3" s="1002"/>
    </row>
    <row r="4" spans="1:103" ht="26.25" customHeight="1">
      <c r="B4" s="1001">
        <f>'Cost Certification 3335'!C4</f>
        <v>0</v>
      </c>
      <c r="C4" s="1115"/>
      <c r="D4" s="1115"/>
      <c r="E4" s="1115"/>
      <c r="F4" s="1115"/>
      <c r="G4" s="1115"/>
      <c r="H4" s="1115"/>
      <c r="I4" s="1115"/>
      <c r="J4" s="1115"/>
      <c r="K4" s="1115"/>
      <c r="L4" s="1115"/>
      <c r="M4" s="1115"/>
      <c r="N4" s="1115"/>
      <c r="O4" s="1115"/>
      <c r="P4" s="1115"/>
      <c r="Q4" s="1001"/>
      <c r="R4" s="1001"/>
      <c r="S4" s="1001"/>
      <c r="T4" s="1001"/>
      <c r="U4" s="1001"/>
      <c r="V4" s="1001"/>
      <c r="W4" s="1001"/>
      <c r="X4" s="1001"/>
      <c r="Y4" s="1001"/>
      <c r="Z4" s="1001"/>
      <c r="AA4" s="1001"/>
      <c r="AB4" s="1116">
        <f>'Cost Certification 3335'!C6</f>
        <v>0</v>
      </c>
      <c r="AC4" s="1116"/>
      <c r="AD4" s="1116"/>
      <c r="AE4" s="1116"/>
      <c r="AF4" s="1116"/>
      <c r="AG4" s="1116"/>
      <c r="AH4" s="1116"/>
      <c r="AI4" s="1116"/>
      <c r="AJ4" s="1116"/>
      <c r="AK4" s="1116"/>
      <c r="AL4" s="1116"/>
      <c r="AM4" s="1116"/>
      <c r="AN4" s="1116"/>
      <c r="AO4" s="1001">
        <f>'Cost Certification 3335'!N6</f>
        <v>0</v>
      </c>
      <c r="AP4" s="1001"/>
      <c r="AQ4" s="1001"/>
      <c r="AR4" s="1001"/>
      <c r="AS4" s="1001"/>
      <c r="AT4" s="1001"/>
      <c r="AU4" s="1001"/>
      <c r="AV4" s="1001"/>
      <c r="AW4" s="1001"/>
      <c r="AX4" s="1001"/>
      <c r="AY4" s="1001"/>
      <c r="AZ4" s="1001"/>
      <c r="BA4" s="1001"/>
      <c r="BB4" s="1001"/>
      <c r="BC4" s="1001"/>
      <c r="BD4" s="1001"/>
      <c r="BE4" s="1000">
        <f>'Cost Certification 3335'!N8</f>
        <v>0</v>
      </c>
      <c r="BF4" s="1001"/>
      <c r="BG4" s="1001"/>
      <c r="BH4" s="1001"/>
      <c r="BI4" s="1001"/>
      <c r="BJ4" s="1001"/>
      <c r="BK4" s="1001"/>
      <c r="BL4" s="1001"/>
      <c r="BM4" s="1001"/>
      <c r="BN4" s="1001"/>
      <c r="BO4" s="1001"/>
      <c r="BP4" s="1001"/>
      <c r="BQ4" s="1001"/>
      <c r="BR4" s="1001"/>
      <c r="BS4" s="1001"/>
      <c r="BT4" s="1001"/>
      <c r="BU4" s="1001"/>
      <c r="BV4" s="1001"/>
    </row>
    <row r="5" spans="1:103" ht="3.75" customHeight="1" thickBot="1">
      <c r="A5" s="1"/>
      <c r="B5" s="1"/>
      <c r="C5" s="91"/>
      <c r="D5" s="91"/>
      <c r="E5" s="91"/>
      <c r="F5" s="91"/>
      <c r="G5" s="91"/>
      <c r="H5" s="91"/>
      <c r="I5" s="91"/>
      <c r="J5" s="91"/>
      <c r="K5" s="91"/>
      <c r="L5" s="91"/>
      <c r="M5" s="91"/>
      <c r="N5" s="91"/>
      <c r="O5" s="91"/>
      <c r="P5" s="9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69"/>
      <c r="BG5" s="169"/>
      <c r="BH5" s="170"/>
      <c r="BI5" s="170"/>
      <c r="BJ5" s="170"/>
      <c r="BK5" s="1"/>
      <c r="BL5" s="170"/>
      <c r="BM5" s="170"/>
      <c r="BN5" s="170"/>
      <c r="BO5" s="170"/>
      <c r="BP5" s="170"/>
      <c r="BQ5" s="170"/>
      <c r="BR5" s="1"/>
      <c r="BS5" s="1"/>
      <c r="BT5" s="1"/>
      <c r="BU5" s="1"/>
      <c r="BV5" s="1"/>
    </row>
    <row r="6" spans="1:103" ht="3.75" customHeight="1">
      <c r="C6" s="90"/>
      <c r="D6" s="90"/>
      <c r="E6" s="90"/>
      <c r="F6" s="90"/>
      <c r="G6" s="90"/>
      <c r="H6" s="90"/>
      <c r="I6" s="90"/>
      <c r="J6" s="90"/>
      <c r="K6" s="90"/>
      <c r="L6" s="90"/>
      <c r="M6" s="90"/>
      <c r="N6" s="90"/>
      <c r="O6" s="90"/>
      <c r="P6" s="90"/>
      <c r="BF6" s="81"/>
      <c r="BG6" s="81"/>
      <c r="BH6" s="133"/>
      <c r="BI6" s="133"/>
      <c r="BJ6" s="133"/>
      <c r="BL6" s="133"/>
      <c r="BM6" s="133"/>
      <c r="BN6" s="133"/>
      <c r="BO6" s="133"/>
      <c r="BP6" s="133"/>
      <c r="BQ6" s="133"/>
    </row>
    <row r="7" spans="1:103" ht="18.75" customHeight="1">
      <c r="B7" s="1118" t="s">
        <v>229</v>
      </c>
      <c r="C7" s="1118"/>
      <c r="D7" s="1118"/>
      <c r="E7" s="1118"/>
      <c r="F7" s="1118"/>
      <c r="G7" s="1118"/>
      <c r="H7" s="1118"/>
      <c r="I7" s="1118"/>
      <c r="J7" s="1118"/>
      <c r="K7" s="1118"/>
      <c r="L7" s="1118"/>
      <c r="M7" s="1118"/>
      <c r="N7" s="1118"/>
      <c r="O7" s="1118"/>
      <c r="P7" s="1118"/>
      <c r="Q7" s="1117"/>
      <c r="R7" s="1117"/>
      <c r="S7" s="1117"/>
      <c r="T7" s="1117"/>
      <c r="U7" s="1117"/>
      <c r="V7" s="1117"/>
      <c r="W7" s="1117"/>
      <c r="Z7" s="1029" t="s">
        <v>263</v>
      </c>
      <c r="AA7" s="1029"/>
      <c r="AB7" s="1029"/>
      <c r="AC7" s="1029"/>
      <c r="AD7" s="1029"/>
      <c r="AE7" s="1029"/>
      <c r="AF7" s="1029"/>
      <c r="AG7" s="1029"/>
      <c r="AH7" s="1029"/>
      <c r="AI7" s="1029"/>
      <c r="AJ7" s="1029"/>
      <c r="AK7" s="1029"/>
      <c r="AL7" s="1029"/>
      <c r="AM7" s="1029"/>
      <c r="AN7" s="1029"/>
      <c r="AO7" s="1117"/>
      <c r="AP7" s="1117"/>
      <c r="AQ7" s="1117"/>
      <c r="AR7" s="1117"/>
      <c r="AS7" s="1117"/>
      <c r="AT7" s="1117"/>
      <c r="BP7" s="158"/>
      <c r="BQ7" s="158"/>
    </row>
    <row r="8" spans="1:103" ht="4.5" customHeight="1">
      <c r="C8" s="90"/>
      <c r="D8" s="90"/>
      <c r="E8" s="90"/>
      <c r="F8" s="90"/>
      <c r="G8" s="90"/>
      <c r="H8" s="90"/>
      <c r="O8" s="82"/>
      <c r="P8" s="85"/>
      <c r="R8" s="83"/>
      <c r="BB8" s="85"/>
      <c r="BC8" s="158"/>
      <c r="BD8" s="158"/>
      <c r="BE8" s="158"/>
      <c r="BF8" s="158"/>
      <c r="BG8" s="158"/>
      <c r="BH8" s="158"/>
      <c r="BI8" s="158"/>
      <c r="BJ8" s="158"/>
      <c r="BK8" s="157"/>
      <c r="BL8" s="158"/>
      <c r="BM8" s="158"/>
      <c r="BN8" s="158"/>
      <c r="BO8" s="158"/>
      <c r="BP8" s="158"/>
      <c r="BQ8" s="158"/>
    </row>
    <row r="9" spans="1:103" ht="51.75" customHeight="1" thickBot="1">
      <c r="B9" s="1071" t="s">
        <v>599</v>
      </c>
      <c r="C9" s="1085"/>
      <c r="D9" s="1085"/>
      <c r="E9" s="1085"/>
      <c r="F9" s="1085"/>
      <c r="G9" s="1085"/>
      <c r="H9" s="1085"/>
      <c r="I9" s="82"/>
      <c r="J9" s="1082" t="s">
        <v>75</v>
      </c>
      <c r="K9" s="1082"/>
      <c r="L9" s="1082"/>
      <c r="M9" s="1082"/>
      <c r="N9" s="1082"/>
      <c r="O9" s="1082"/>
      <c r="P9" s="1082"/>
      <c r="Q9" s="1082"/>
      <c r="R9" s="1082"/>
      <c r="S9" s="1082"/>
      <c r="T9" s="1082"/>
      <c r="U9" s="133"/>
      <c r="V9" s="1082" t="s">
        <v>230</v>
      </c>
      <c r="W9" s="1082"/>
      <c r="X9" s="1082"/>
      <c r="Y9" s="1082"/>
      <c r="Z9" s="1082"/>
      <c r="AA9" s="1082"/>
      <c r="AB9" s="133"/>
      <c r="AC9" s="1082" t="s">
        <v>261</v>
      </c>
      <c r="AD9" s="1082"/>
      <c r="AE9" s="1082"/>
      <c r="AF9" s="1082"/>
      <c r="AG9" s="204"/>
      <c r="AH9" s="1071" t="s">
        <v>220</v>
      </c>
      <c r="AI9" s="1071"/>
      <c r="AJ9" s="1071"/>
      <c r="AK9" s="1071"/>
      <c r="AL9" s="1071"/>
      <c r="AM9" s="82"/>
      <c r="AN9" s="1071" t="s">
        <v>219</v>
      </c>
      <c r="AO9" s="1071"/>
      <c r="AP9" s="1071"/>
      <c r="AQ9" s="1071"/>
      <c r="AR9" s="457"/>
      <c r="AS9" s="1083" t="s">
        <v>76</v>
      </c>
      <c r="AT9" s="1083"/>
      <c r="AU9" s="1083"/>
      <c r="AV9" s="1083"/>
      <c r="AW9" s="1083"/>
      <c r="AX9" s="204"/>
      <c r="AY9" s="1071" t="s">
        <v>221</v>
      </c>
      <c r="AZ9" s="1071"/>
      <c r="BA9" s="1071"/>
      <c r="BB9" s="1071"/>
      <c r="BC9" s="1071"/>
      <c r="BD9" s="137"/>
      <c r="BE9" s="454" t="s">
        <v>243</v>
      </c>
      <c r="BF9" s="82"/>
      <c r="BG9" s="1071" t="s">
        <v>222</v>
      </c>
      <c r="BH9" s="1071"/>
      <c r="BI9" s="1071"/>
      <c r="BJ9" s="1071"/>
      <c r="BK9" s="1071"/>
      <c r="BL9" s="457"/>
      <c r="BM9" s="1083" t="s">
        <v>223</v>
      </c>
      <c r="BN9" s="1083"/>
      <c r="BO9" s="1083"/>
      <c r="BP9" s="204"/>
      <c r="BQ9" s="1095" t="s">
        <v>49</v>
      </c>
      <c r="BR9" s="1095"/>
      <c r="BS9" s="1095"/>
      <c r="BT9" s="1095"/>
      <c r="BU9" s="1095"/>
      <c r="BV9" s="204"/>
      <c r="BW9" s="1030" t="s">
        <v>224</v>
      </c>
      <c r="BX9" s="1030"/>
      <c r="BY9" s="1030"/>
      <c r="BZ9" s="1030"/>
      <c r="CA9" s="1030"/>
      <c r="CB9" s="82"/>
      <c r="CC9" s="1030" t="s">
        <v>225</v>
      </c>
      <c r="CD9" s="1030"/>
      <c r="CE9" s="1030"/>
      <c r="CF9" s="1030"/>
      <c r="CG9" s="1030"/>
      <c r="CH9" s="82"/>
      <c r="CI9" s="1030" t="s">
        <v>226</v>
      </c>
      <c r="CJ9" s="1030"/>
      <c r="CK9" s="1030"/>
      <c r="CL9" s="1030"/>
      <c r="CM9" s="1030"/>
      <c r="CN9" s="82"/>
      <c r="CO9" s="1030" t="s">
        <v>227</v>
      </c>
      <c r="CP9" s="1030"/>
      <c r="CQ9" s="1030"/>
      <c r="CR9" s="1030"/>
      <c r="CS9" s="1030"/>
      <c r="CT9" s="82"/>
      <c r="CU9" s="1030" t="s">
        <v>228</v>
      </c>
      <c r="CV9" s="1030"/>
      <c r="CW9" s="1030"/>
      <c r="CX9" s="1030"/>
      <c r="CY9" s="1030"/>
    </row>
    <row r="10" spans="1:103" ht="14.25">
      <c r="B10" s="1077"/>
      <c r="C10" s="1078"/>
      <c r="D10" s="1078"/>
      <c r="E10" s="1078"/>
      <c r="F10" s="1078"/>
      <c r="G10" s="1078"/>
      <c r="H10" s="1078"/>
      <c r="I10" s="134"/>
      <c r="J10" s="1077"/>
      <c r="K10" s="1081"/>
      <c r="L10" s="1081"/>
      <c r="M10" s="1081"/>
      <c r="N10" s="1081"/>
      <c r="O10" s="1081"/>
      <c r="P10" s="1081"/>
      <c r="Q10" s="1081"/>
      <c r="R10" s="1081"/>
      <c r="S10" s="1081"/>
      <c r="T10" s="1081"/>
      <c r="U10" s="160"/>
      <c r="V10" s="1077"/>
      <c r="W10" s="1081"/>
      <c r="X10" s="1081"/>
      <c r="Y10" s="1081"/>
      <c r="Z10" s="1081"/>
      <c r="AA10" s="1081"/>
      <c r="AB10" s="160"/>
      <c r="AC10" s="1077"/>
      <c r="AD10" s="1081"/>
      <c r="AE10" s="1081"/>
      <c r="AF10" s="1081"/>
      <c r="AG10" s="378"/>
      <c r="AH10" s="1086"/>
      <c r="AI10" s="1086"/>
      <c r="AJ10" s="1086"/>
      <c r="AK10" s="1086"/>
      <c r="AL10" s="1086"/>
      <c r="AM10" s="134"/>
      <c r="AN10" s="1086"/>
      <c r="AO10" s="1086"/>
      <c r="AP10" s="1086"/>
      <c r="AQ10" s="1086"/>
      <c r="AR10" s="458"/>
      <c r="AS10" s="1087">
        <f t="shared" ref="AS10:AS41" si="0">IF(AH10=0,0,(AH10/(AH10+AN10)))</f>
        <v>0</v>
      </c>
      <c r="AT10" s="1087"/>
      <c r="AU10" s="1087"/>
      <c r="AV10" s="1087"/>
      <c r="AW10" s="1087"/>
      <c r="AX10" s="378"/>
      <c r="AY10" s="1073"/>
      <c r="AZ10" s="1074"/>
      <c r="BA10" s="1074"/>
      <c r="BB10" s="1074"/>
      <c r="BC10" s="1074"/>
      <c r="BD10" s="163"/>
      <c r="BE10" s="176" t="e">
        <f>AY10/AY61</f>
        <v>#DIV/0!</v>
      </c>
      <c r="BF10" s="171"/>
      <c r="BG10" s="1088"/>
      <c r="BH10" s="1089"/>
      <c r="BI10" s="1089"/>
      <c r="BJ10" s="1089"/>
      <c r="BK10" s="1089"/>
      <c r="BL10" s="459"/>
      <c r="BM10" s="1090">
        <f t="shared" ref="BM10:BM41" si="1">IF(AY10=0,0,(AY10/(AY10+BG10)))</f>
        <v>0</v>
      </c>
      <c r="BN10" s="1090"/>
      <c r="BO10" s="1090"/>
      <c r="BP10" s="456"/>
      <c r="BQ10" s="1091">
        <f>IF(AS10&lt;BM10,AS10,BM10)</f>
        <v>0</v>
      </c>
      <c r="BR10" s="1091"/>
      <c r="BS10" s="1091"/>
      <c r="BT10" s="1091"/>
      <c r="BU10" s="1091"/>
      <c r="BV10" s="378"/>
      <c r="BW10" s="1092"/>
      <c r="BX10" s="1093"/>
      <c r="BY10" s="1093"/>
      <c r="BZ10" s="1093"/>
      <c r="CA10" s="1093"/>
      <c r="CC10" s="1092">
        <v>42071</v>
      </c>
      <c r="CD10" s="1093"/>
      <c r="CE10" s="1093"/>
      <c r="CF10" s="1093"/>
      <c r="CG10" s="1093"/>
      <c r="CI10" s="1092"/>
      <c r="CJ10" s="1093"/>
      <c r="CK10" s="1093"/>
      <c r="CL10" s="1093"/>
      <c r="CM10" s="1093"/>
      <c r="CO10" s="1092" t="s">
        <v>234</v>
      </c>
      <c r="CP10" s="1093"/>
      <c r="CQ10" s="1093"/>
      <c r="CR10" s="1093"/>
      <c r="CS10" s="1093"/>
      <c r="CU10" s="1094">
        <v>2015</v>
      </c>
      <c r="CV10" s="1093"/>
      <c r="CW10" s="1093"/>
      <c r="CX10" s="1093"/>
      <c r="CY10" s="1093"/>
    </row>
    <row r="11" spans="1:103">
      <c r="B11" s="1079"/>
      <c r="C11" s="1080"/>
      <c r="D11" s="1080"/>
      <c r="E11" s="1080"/>
      <c r="F11" s="1080"/>
      <c r="G11" s="1080"/>
      <c r="H11" s="1080"/>
      <c r="I11" s="135"/>
      <c r="J11" s="1079"/>
      <c r="K11" s="1080"/>
      <c r="L11" s="1080"/>
      <c r="M11" s="1080"/>
      <c r="N11" s="1080"/>
      <c r="O11" s="1080"/>
      <c r="P11" s="1080"/>
      <c r="Q11" s="1080"/>
      <c r="R11" s="1080"/>
      <c r="S11" s="1080"/>
      <c r="T11" s="1080"/>
      <c r="U11" s="161"/>
      <c r="V11" s="1077"/>
      <c r="W11" s="1081"/>
      <c r="X11" s="1081"/>
      <c r="Y11" s="1081"/>
      <c r="Z11" s="1081"/>
      <c r="AA11" s="1081"/>
      <c r="AB11" s="161"/>
      <c r="AC11" s="1081"/>
      <c r="AD11" s="1081"/>
      <c r="AE11" s="1081"/>
      <c r="AF11" s="1081"/>
      <c r="AG11" s="378"/>
      <c r="AH11" s="1084"/>
      <c r="AI11" s="1084"/>
      <c r="AJ11" s="1084"/>
      <c r="AK11" s="1084"/>
      <c r="AL11" s="1084"/>
      <c r="AM11" s="135"/>
      <c r="AN11" s="1084"/>
      <c r="AO11" s="1084"/>
      <c r="AP11" s="1084"/>
      <c r="AQ11" s="1084"/>
      <c r="AR11" s="458"/>
      <c r="AS11" s="1072">
        <f t="shared" si="0"/>
        <v>0</v>
      </c>
      <c r="AT11" s="1072"/>
      <c r="AU11" s="1072"/>
      <c r="AV11" s="1072"/>
      <c r="AW11" s="1072"/>
      <c r="AX11" s="378"/>
      <c r="AY11" s="1073"/>
      <c r="AZ11" s="1074"/>
      <c r="BA11" s="1074"/>
      <c r="BB11" s="1074"/>
      <c r="BC11" s="1074"/>
      <c r="BD11" s="162"/>
      <c r="BE11" s="177" t="e">
        <f t="shared" ref="BE11:BE42" si="2">AY11/$AY$61</f>
        <v>#DIV/0!</v>
      </c>
      <c r="BF11" s="172"/>
      <c r="BG11" s="1075"/>
      <c r="BH11" s="1076"/>
      <c r="BI11" s="1076"/>
      <c r="BJ11" s="1076"/>
      <c r="BK11" s="1076"/>
      <c r="BL11" s="459"/>
      <c r="BM11" s="1096">
        <f t="shared" si="1"/>
        <v>0</v>
      </c>
      <c r="BN11" s="1096"/>
      <c r="BO11" s="1096"/>
      <c r="BP11" s="456"/>
      <c r="BQ11" s="1097">
        <f t="shared" ref="BQ11:BQ41" si="3">IF(AS11&lt;BM11,AS11,BM11)</f>
        <v>0</v>
      </c>
      <c r="BR11" s="1097"/>
      <c r="BS11" s="1097"/>
      <c r="BT11" s="1097"/>
      <c r="BU11" s="1097"/>
      <c r="BV11" s="378"/>
      <c r="BW11" s="1094"/>
      <c r="BX11" s="1093"/>
      <c r="BY11" s="1093"/>
      <c r="BZ11" s="1093"/>
      <c r="CA11" s="1093"/>
      <c r="CC11" s="1092">
        <v>42033</v>
      </c>
      <c r="CD11" s="1093"/>
      <c r="CE11" s="1093"/>
      <c r="CF11" s="1093"/>
      <c r="CG11" s="1093"/>
      <c r="CI11" s="1094"/>
      <c r="CJ11" s="1093"/>
      <c r="CK11" s="1093"/>
      <c r="CL11" s="1093"/>
      <c r="CM11" s="1093"/>
      <c r="CO11" s="1094" t="s">
        <v>234</v>
      </c>
      <c r="CP11" s="1093"/>
      <c r="CQ11" s="1093"/>
      <c r="CR11" s="1093"/>
      <c r="CS11" s="1093"/>
      <c r="CU11" s="1094">
        <v>2015</v>
      </c>
      <c r="CV11" s="1093"/>
      <c r="CW11" s="1093"/>
      <c r="CX11" s="1093"/>
      <c r="CY11" s="1093"/>
    </row>
    <row r="12" spans="1:103">
      <c r="B12" s="1079"/>
      <c r="C12" s="1080"/>
      <c r="D12" s="1080"/>
      <c r="E12" s="1080"/>
      <c r="F12" s="1080"/>
      <c r="G12" s="1080"/>
      <c r="H12" s="1080"/>
      <c r="I12" s="135"/>
      <c r="J12" s="1079"/>
      <c r="K12" s="1080"/>
      <c r="L12" s="1080"/>
      <c r="M12" s="1080"/>
      <c r="N12" s="1080"/>
      <c r="O12" s="1080"/>
      <c r="P12" s="1080"/>
      <c r="Q12" s="1080"/>
      <c r="R12" s="1080"/>
      <c r="S12" s="1080"/>
      <c r="T12" s="1080"/>
      <c r="U12" s="161"/>
      <c r="V12" s="1077"/>
      <c r="W12" s="1081"/>
      <c r="X12" s="1081"/>
      <c r="Y12" s="1081"/>
      <c r="Z12" s="1081"/>
      <c r="AA12" s="1081"/>
      <c r="AB12" s="161"/>
      <c r="AC12" s="1081"/>
      <c r="AD12" s="1081"/>
      <c r="AE12" s="1081"/>
      <c r="AF12" s="1081"/>
      <c r="AG12" s="378"/>
      <c r="AH12" s="1084"/>
      <c r="AI12" s="1084"/>
      <c r="AJ12" s="1084"/>
      <c r="AK12" s="1084"/>
      <c r="AL12" s="1084"/>
      <c r="AM12" s="135"/>
      <c r="AN12" s="1084"/>
      <c r="AO12" s="1084"/>
      <c r="AP12" s="1084"/>
      <c r="AQ12" s="1084"/>
      <c r="AR12" s="458"/>
      <c r="AS12" s="1072">
        <f t="shared" si="0"/>
        <v>0</v>
      </c>
      <c r="AT12" s="1072"/>
      <c r="AU12" s="1072"/>
      <c r="AV12" s="1072"/>
      <c r="AW12" s="1072"/>
      <c r="AX12" s="378"/>
      <c r="AY12" s="1073"/>
      <c r="AZ12" s="1074"/>
      <c r="BA12" s="1074"/>
      <c r="BB12" s="1074"/>
      <c r="BC12" s="1074"/>
      <c r="BD12" s="162"/>
      <c r="BE12" s="177" t="e">
        <f t="shared" si="2"/>
        <v>#DIV/0!</v>
      </c>
      <c r="BF12" s="172"/>
      <c r="BG12" s="1075"/>
      <c r="BH12" s="1076"/>
      <c r="BI12" s="1076"/>
      <c r="BJ12" s="1076"/>
      <c r="BK12" s="1076"/>
      <c r="BL12" s="459"/>
      <c r="BM12" s="1096">
        <f t="shared" si="1"/>
        <v>0</v>
      </c>
      <c r="BN12" s="1096"/>
      <c r="BO12" s="1096"/>
      <c r="BP12" s="456"/>
      <c r="BQ12" s="1097">
        <f t="shared" si="3"/>
        <v>0</v>
      </c>
      <c r="BR12" s="1097"/>
      <c r="BS12" s="1097"/>
      <c r="BT12" s="1097"/>
      <c r="BU12" s="1097"/>
      <c r="BV12" s="378"/>
      <c r="BW12" s="1094"/>
      <c r="BX12" s="1093"/>
      <c r="BY12" s="1093"/>
      <c r="BZ12" s="1093"/>
      <c r="CA12" s="1093"/>
      <c r="CC12" s="1092">
        <v>42055</v>
      </c>
      <c r="CD12" s="1093"/>
      <c r="CE12" s="1093"/>
      <c r="CF12" s="1093"/>
      <c r="CG12" s="1093"/>
      <c r="CI12" s="1094"/>
      <c r="CJ12" s="1093"/>
      <c r="CK12" s="1093"/>
      <c r="CL12" s="1093"/>
      <c r="CM12" s="1093"/>
      <c r="CO12" s="1094" t="s">
        <v>234</v>
      </c>
      <c r="CP12" s="1093"/>
      <c r="CQ12" s="1093"/>
      <c r="CR12" s="1093"/>
      <c r="CS12" s="1093"/>
      <c r="CU12" s="1094">
        <v>2015</v>
      </c>
      <c r="CV12" s="1093"/>
      <c r="CW12" s="1093"/>
      <c r="CX12" s="1093"/>
      <c r="CY12" s="1093"/>
    </row>
    <row r="13" spans="1:103">
      <c r="B13" s="1079"/>
      <c r="C13" s="1080"/>
      <c r="D13" s="1080"/>
      <c r="E13" s="1080"/>
      <c r="F13" s="1080"/>
      <c r="G13" s="1080"/>
      <c r="H13" s="1080"/>
      <c r="I13" s="135"/>
      <c r="J13" s="1079"/>
      <c r="K13" s="1080"/>
      <c r="L13" s="1080"/>
      <c r="M13" s="1080"/>
      <c r="N13" s="1080"/>
      <c r="O13" s="1080"/>
      <c r="P13" s="1080"/>
      <c r="Q13" s="1080"/>
      <c r="R13" s="1080"/>
      <c r="S13" s="1080"/>
      <c r="T13" s="1080"/>
      <c r="U13" s="161"/>
      <c r="V13" s="1077"/>
      <c r="W13" s="1081"/>
      <c r="X13" s="1081"/>
      <c r="Y13" s="1081"/>
      <c r="Z13" s="1081"/>
      <c r="AA13" s="1081"/>
      <c r="AB13" s="161"/>
      <c r="AC13" s="1080"/>
      <c r="AD13" s="1080"/>
      <c r="AE13" s="1080"/>
      <c r="AF13" s="1080"/>
      <c r="AG13" s="378"/>
      <c r="AH13" s="1084"/>
      <c r="AI13" s="1084"/>
      <c r="AJ13" s="1084"/>
      <c r="AK13" s="1084"/>
      <c r="AL13" s="1084"/>
      <c r="AM13" s="135"/>
      <c r="AN13" s="1084"/>
      <c r="AO13" s="1084"/>
      <c r="AP13" s="1084"/>
      <c r="AQ13" s="1084"/>
      <c r="AR13" s="458"/>
      <c r="AS13" s="1072">
        <f t="shared" si="0"/>
        <v>0</v>
      </c>
      <c r="AT13" s="1072"/>
      <c r="AU13" s="1072"/>
      <c r="AV13" s="1072"/>
      <c r="AW13" s="1072"/>
      <c r="AX13" s="378"/>
      <c r="AY13" s="1073"/>
      <c r="AZ13" s="1074"/>
      <c r="BA13" s="1074"/>
      <c r="BB13" s="1074"/>
      <c r="BC13" s="1074"/>
      <c r="BD13" s="162"/>
      <c r="BE13" s="177" t="e">
        <f t="shared" si="2"/>
        <v>#DIV/0!</v>
      </c>
      <c r="BF13" s="172"/>
      <c r="BG13" s="1075"/>
      <c r="BH13" s="1076"/>
      <c r="BI13" s="1076"/>
      <c r="BJ13" s="1076"/>
      <c r="BK13" s="1076"/>
      <c r="BL13" s="459"/>
      <c r="BM13" s="1096">
        <f t="shared" si="1"/>
        <v>0</v>
      </c>
      <c r="BN13" s="1096"/>
      <c r="BO13" s="1096"/>
      <c r="BP13" s="456"/>
      <c r="BQ13" s="1097">
        <f t="shared" si="3"/>
        <v>0</v>
      </c>
      <c r="BR13" s="1097"/>
      <c r="BS13" s="1097"/>
      <c r="BT13" s="1097"/>
      <c r="BU13" s="1097"/>
      <c r="BV13" s="378"/>
      <c r="BW13" s="1094"/>
      <c r="BX13" s="1093"/>
      <c r="BY13" s="1093"/>
      <c r="BZ13" s="1093"/>
      <c r="CA13" s="1093"/>
      <c r="CC13" s="1094"/>
      <c r="CD13" s="1093"/>
      <c r="CE13" s="1093"/>
      <c r="CF13" s="1093"/>
      <c r="CG13" s="1093"/>
      <c r="CI13" s="1094"/>
      <c r="CJ13" s="1093"/>
      <c r="CK13" s="1093"/>
      <c r="CL13" s="1093"/>
      <c r="CM13" s="1093"/>
      <c r="CO13" s="1094"/>
      <c r="CP13" s="1093"/>
      <c r="CQ13" s="1093"/>
      <c r="CR13" s="1093"/>
      <c r="CS13" s="1093"/>
      <c r="CU13" s="1094"/>
      <c r="CV13" s="1093"/>
      <c r="CW13" s="1093"/>
      <c r="CX13" s="1093"/>
      <c r="CY13" s="1093"/>
    </row>
    <row r="14" spans="1:103">
      <c r="B14" s="1079"/>
      <c r="C14" s="1080"/>
      <c r="D14" s="1080"/>
      <c r="E14" s="1080"/>
      <c r="F14" s="1080"/>
      <c r="G14" s="1080"/>
      <c r="H14" s="1080"/>
      <c r="I14" s="135"/>
      <c r="J14" s="1079"/>
      <c r="K14" s="1080"/>
      <c r="L14" s="1080"/>
      <c r="M14" s="1080"/>
      <c r="N14" s="1080"/>
      <c r="O14" s="1080"/>
      <c r="P14" s="1080"/>
      <c r="Q14" s="1080"/>
      <c r="R14" s="1080"/>
      <c r="S14" s="1080"/>
      <c r="T14" s="1080"/>
      <c r="U14" s="161"/>
      <c r="V14" s="1077"/>
      <c r="W14" s="1081"/>
      <c r="X14" s="1081"/>
      <c r="Y14" s="1081"/>
      <c r="Z14" s="1081"/>
      <c r="AA14" s="1081"/>
      <c r="AB14" s="161"/>
      <c r="AC14" s="1081"/>
      <c r="AD14" s="1081"/>
      <c r="AE14" s="1081"/>
      <c r="AF14" s="1081"/>
      <c r="AG14" s="378"/>
      <c r="AH14" s="1084"/>
      <c r="AI14" s="1084"/>
      <c r="AJ14" s="1084"/>
      <c r="AK14" s="1084"/>
      <c r="AL14" s="1084"/>
      <c r="AM14" s="135"/>
      <c r="AN14" s="1084"/>
      <c r="AO14" s="1084"/>
      <c r="AP14" s="1084"/>
      <c r="AQ14" s="1084"/>
      <c r="AR14" s="458"/>
      <c r="AS14" s="1072">
        <f t="shared" si="0"/>
        <v>0</v>
      </c>
      <c r="AT14" s="1072"/>
      <c r="AU14" s="1072"/>
      <c r="AV14" s="1072"/>
      <c r="AW14" s="1072"/>
      <c r="AX14" s="378"/>
      <c r="AY14" s="1073"/>
      <c r="AZ14" s="1074"/>
      <c r="BA14" s="1074"/>
      <c r="BB14" s="1074"/>
      <c r="BC14" s="1074"/>
      <c r="BD14" s="162"/>
      <c r="BE14" s="177" t="e">
        <f t="shared" si="2"/>
        <v>#DIV/0!</v>
      </c>
      <c r="BF14" s="172"/>
      <c r="BG14" s="1075"/>
      <c r="BH14" s="1076"/>
      <c r="BI14" s="1076"/>
      <c r="BJ14" s="1076"/>
      <c r="BK14" s="1076"/>
      <c r="BL14" s="459"/>
      <c r="BM14" s="1096">
        <f t="shared" si="1"/>
        <v>0</v>
      </c>
      <c r="BN14" s="1096"/>
      <c r="BO14" s="1096"/>
      <c r="BP14" s="456"/>
      <c r="BQ14" s="1097">
        <f t="shared" si="3"/>
        <v>0</v>
      </c>
      <c r="BR14" s="1097"/>
      <c r="BS14" s="1097"/>
      <c r="BT14" s="1097"/>
      <c r="BU14" s="1097"/>
      <c r="BV14" s="378"/>
      <c r="BW14" s="1094"/>
      <c r="BX14" s="1093"/>
      <c r="BY14" s="1093"/>
      <c r="BZ14" s="1093"/>
      <c r="CA14" s="1093"/>
      <c r="CC14" s="1094"/>
      <c r="CD14" s="1093"/>
      <c r="CE14" s="1093"/>
      <c r="CF14" s="1093"/>
      <c r="CG14" s="1093"/>
      <c r="CI14" s="1094"/>
      <c r="CJ14" s="1093"/>
      <c r="CK14" s="1093"/>
      <c r="CL14" s="1093"/>
      <c r="CM14" s="1093"/>
      <c r="CO14" s="1094"/>
      <c r="CP14" s="1093"/>
      <c r="CQ14" s="1093"/>
      <c r="CR14" s="1093"/>
      <c r="CS14" s="1093"/>
      <c r="CU14" s="1094"/>
      <c r="CV14" s="1093"/>
      <c r="CW14" s="1093"/>
      <c r="CX14" s="1093"/>
      <c r="CY14" s="1093"/>
    </row>
    <row r="15" spans="1:103">
      <c r="B15" s="1080"/>
      <c r="C15" s="1080"/>
      <c r="D15" s="1080"/>
      <c r="E15" s="1080"/>
      <c r="F15" s="1080"/>
      <c r="G15" s="1080"/>
      <c r="H15" s="1080"/>
      <c r="I15" s="135"/>
      <c r="J15" s="1079"/>
      <c r="K15" s="1080"/>
      <c r="L15" s="1080"/>
      <c r="M15" s="1080"/>
      <c r="N15" s="1080"/>
      <c r="O15" s="1080"/>
      <c r="P15" s="1080"/>
      <c r="Q15" s="1080"/>
      <c r="R15" s="1080"/>
      <c r="S15" s="1080"/>
      <c r="T15" s="1080"/>
      <c r="U15" s="161"/>
      <c r="V15" s="1077"/>
      <c r="W15" s="1081"/>
      <c r="X15" s="1081"/>
      <c r="Y15" s="1081"/>
      <c r="Z15" s="1081"/>
      <c r="AA15" s="1081"/>
      <c r="AB15" s="161"/>
      <c r="AC15" s="1081"/>
      <c r="AD15" s="1081"/>
      <c r="AE15" s="1081"/>
      <c r="AF15" s="1081"/>
      <c r="AG15" s="378"/>
      <c r="AH15" s="1084"/>
      <c r="AI15" s="1084"/>
      <c r="AJ15" s="1084"/>
      <c r="AK15" s="1084"/>
      <c r="AL15" s="1084"/>
      <c r="AM15" s="135"/>
      <c r="AN15" s="1084"/>
      <c r="AO15" s="1084"/>
      <c r="AP15" s="1084"/>
      <c r="AQ15" s="1084"/>
      <c r="AR15" s="458"/>
      <c r="AS15" s="1072">
        <f t="shared" si="0"/>
        <v>0</v>
      </c>
      <c r="AT15" s="1072"/>
      <c r="AU15" s="1072"/>
      <c r="AV15" s="1072"/>
      <c r="AW15" s="1072"/>
      <c r="AX15" s="378"/>
      <c r="AY15" s="1073"/>
      <c r="AZ15" s="1074"/>
      <c r="BA15" s="1074"/>
      <c r="BB15" s="1074"/>
      <c r="BC15" s="1074"/>
      <c r="BD15" s="162"/>
      <c r="BE15" s="177" t="e">
        <f t="shared" si="2"/>
        <v>#DIV/0!</v>
      </c>
      <c r="BF15" s="172"/>
      <c r="BG15" s="1075"/>
      <c r="BH15" s="1076"/>
      <c r="BI15" s="1076"/>
      <c r="BJ15" s="1076"/>
      <c r="BK15" s="1076"/>
      <c r="BL15" s="459"/>
      <c r="BM15" s="1096">
        <f t="shared" si="1"/>
        <v>0</v>
      </c>
      <c r="BN15" s="1096"/>
      <c r="BO15" s="1096"/>
      <c r="BP15" s="456"/>
      <c r="BQ15" s="1097">
        <f t="shared" si="3"/>
        <v>0</v>
      </c>
      <c r="BR15" s="1097"/>
      <c r="BS15" s="1097"/>
      <c r="BT15" s="1097"/>
      <c r="BU15" s="1097"/>
      <c r="BV15" s="378"/>
      <c r="BW15" s="1094"/>
      <c r="BX15" s="1093"/>
      <c r="BY15" s="1093"/>
      <c r="BZ15" s="1093"/>
      <c r="CA15" s="1093"/>
      <c r="CC15" s="1094"/>
      <c r="CD15" s="1093"/>
      <c r="CE15" s="1093"/>
      <c r="CF15" s="1093"/>
      <c r="CG15" s="1093"/>
      <c r="CI15" s="1094"/>
      <c r="CJ15" s="1093"/>
      <c r="CK15" s="1093"/>
      <c r="CL15" s="1093"/>
      <c r="CM15" s="1093"/>
      <c r="CO15" s="1094"/>
      <c r="CP15" s="1093"/>
      <c r="CQ15" s="1093"/>
      <c r="CR15" s="1093"/>
      <c r="CS15" s="1093"/>
      <c r="CU15" s="1094"/>
      <c r="CV15" s="1093"/>
      <c r="CW15" s="1093"/>
      <c r="CX15" s="1093"/>
      <c r="CY15" s="1093"/>
    </row>
    <row r="16" spans="1:103">
      <c r="B16" s="1080"/>
      <c r="C16" s="1080"/>
      <c r="D16" s="1080"/>
      <c r="E16" s="1080"/>
      <c r="F16" s="1080"/>
      <c r="G16" s="1080"/>
      <c r="H16" s="1080"/>
      <c r="I16" s="135"/>
      <c r="J16" s="1079"/>
      <c r="K16" s="1080"/>
      <c r="L16" s="1080"/>
      <c r="M16" s="1080"/>
      <c r="N16" s="1080"/>
      <c r="O16" s="1080"/>
      <c r="P16" s="1080"/>
      <c r="Q16" s="1080"/>
      <c r="R16" s="1080"/>
      <c r="S16" s="1080"/>
      <c r="T16" s="1080"/>
      <c r="U16" s="161"/>
      <c r="V16" s="1077"/>
      <c r="W16" s="1081"/>
      <c r="X16" s="1081"/>
      <c r="Y16" s="1081"/>
      <c r="Z16" s="1081"/>
      <c r="AA16" s="1081"/>
      <c r="AB16" s="161"/>
      <c r="AC16" s="1081"/>
      <c r="AD16" s="1081"/>
      <c r="AE16" s="1081"/>
      <c r="AF16" s="1081"/>
      <c r="AG16" s="378"/>
      <c r="AH16" s="1084"/>
      <c r="AI16" s="1084"/>
      <c r="AJ16" s="1084"/>
      <c r="AK16" s="1084"/>
      <c r="AL16" s="1084"/>
      <c r="AM16" s="135"/>
      <c r="AN16" s="1084"/>
      <c r="AO16" s="1084"/>
      <c r="AP16" s="1084"/>
      <c r="AQ16" s="1084"/>
      <c r="AR16" s="458"/>
      <c r="AS16" s="1072">
        <f t="shared" si="0"/>
        <v>0</v>
      </c>
      <c r="AT16" s="1072"/>
      <c r="AU16" s="1072"/>
      <c r="AV16" s="1072"/>
      <c r="AW16" s="1072"/>
      <c r="AX16" s="378"/>
      <c r="AY16" s="1073"/>
      <c r="AZ16" s="1074"/>
      <c r="BA16" s="1074"/>
      <c r="BB16" s="1074"/>
      <c r="BC16" s="1074"/>
      <c r="BD16" s="162"/>
      <c r="BE16" s="177" t="e">
        <f t="shared" si="2"/>
        <v>#DIV/0!</v>
      </c>
      <c r="BF16" s="172"/>
      <c r="BG16" s="1075"/>
      <c r="BH16" s="1076"/>
      <c r="BI16" s="1076"/>
      <c r="BJ16" s="1076"/>
      <c r="BK16" s="1076"/>
      <c r="BL16" s="459"/>
      <c r="BM16" s="1096">
        <f t="shared" si="1"/>
        <v>0</v>
      </c>
      <c r="BN16" s="1096"/>
      <c r="BO16" s="1096"/>
      <c r="BP16" s="456"/>
      <c r="BQ16" s="1097">
        <f t="shared" si="3"/>
        <v>0</v>
      </c>
      <c r="BR16" s="1097"/>
      <c r="BS16" s="1097"/>
      <c r="BT16" s="1097"/>
      <c r="BU16" s="1097"/>
      <c r="BV16" s="378"/>
      <c r="BW16" s="1094"/>
      <c r="BX16" s="1093"/>
      <c r="BY16" s="1093"/>
      <c r="BZ16" s="1093"/>
      <c r="CA16" s="1093"/>
      <c r="CC16" s="1094"/>
      <c r="CD16" s="1093"/>
      <c r="CE16" s="1093"/>
      <c r="CF16" s="1093"/>
      <c r="CG16" s="1093"/>
      <c r="CI16" s="1094"/>
      <c r="CJ16" s="1093"/>
      <c r="CK16" s="1093"/>
      <c r="CL16" s="1093"/>
      <c r="CM16" s="1093"/>
      <c r="CO16" s="1094"/>
      <c r="CP16" s="1093"/>
      <c r="CQ16" s="1093"/>
      <c r="CR16" s="1093"/>
      <c r="CS16" s="1093"/>
      <c r="CU16" s="1094"/>
      <c r="CV16" s="1093"/>
      <c r="CW16" s="1093"/>
      <c r="CX16" s="1093"/>
      <c r="CY16" s="1093"/>
    </row>
    <row r="17" spans="2:103">
      <c r="B17" s="1079"/>
      <c r="C17" s="1080"/>
      <c r="D17" s="1080"/>
      <c r="E17" s="1080"/>
      <c r="F17" s="1080"/>
      <c r="G17" s="1080"/>
      <c r="H17" s="1080"/>
      <c r="I17" s="135"/>
      <c r="J17" s="1079"/>
      <c r="K17" s="1080"/>
      <c r="L17" s="1080"/>
      <c r="M17" s="1080"/>
      <c r="N17" s="1080"/>
      <c r="O17" s="1080"/>
      <c r="P17" s="1080"/>
      <c r="Q17" s="1080"/>
      <c r="R17" s="1080"/>
      <c r="S17" s="1080"/>
      <c r="T17" s="1080"/>
      <c r="U17" s="161"/>
      <c r="V17" s="1077"/>
      <c r="W17" s="1081"/>
      <c r="X17" s="1081"/>
      <c r="Y17" s="1081"/>
      <c r="Z17" s="1081"/>
      <c r="AA17" s="1081"/>
      <c r="AB17" s="161"/>
      <c r="AC17" s="1081"/>
      <c r="AD17" s="1081"/>
      <c r="AE17" s="1081"/>
      <c r="AF17" s="1081"/>
      <c r="AG17" s="378"/>
      <c r="AH17" s="1084"/>
      <c r="AI17" s="1084"/>
      <c r="AJ17" s="1084"/>
      <c r="AK17" s="1084"/>
      <c r="AL17" s="1084"/>
      <c r="AM17" s="135"/>
      <c r="AN17" s="1084"/>
      <c r="AO17" s="1084"/>
      <c r="AP17" s="1084"/>
      <c r="AQ17" s="1084"/>
      <c r="AR17" s="458"/>
      <c r="AS17" s="1072">
        <f t="shared" si="0"/>
        <v>0</v>
      </c>
      <c r="AT17" s="1072"/>
      <c r="AU17" s="1072"/>
      <c r="AV17" s="1072"/>
      <c r="AW17" s="1072"/>
      <c r="AX17" s="378"/>
      <c r="AY17" s="1073"/>
      <c r="AZ17" s="1074"/>
      <c r="BA17" s="1074"/>
      <c r="BB17" s="1074"/>
      <c r="BC17" s="1074"/>
      <c r="BD17" s="162"/>
      <c r="BE17" s="177" t="e">
        <f t="shared" si="2"/>
        <v>#DIV/0!</v>
      </c>
      <c r="BF17" s="172"/>
      <c r="BG17" s="1075"/>
      <c r="BH17" s="1076"/>
      <c r="BI17" s="1076"/>
      <c r="BJ17" s="1076"/>
      <c r="BK17" s="1076"/>
      <c r="BL17" s="459"/>
      <c r="BM17" s="1096">
        <f t="shared" si="1"/>
        <v>0</v>
      </c>
      <c r="BN17" s="1096"/>
      <c r="BO17" s="1096"/>
      <c r="BP17" s="456"/>
      <c r="BQ17" s="1097">
        <f t="shared" si="3"/>
        <v>0</v>
      </c>
      <c r="BR17" s="1097"/>
      <c r="BS17" s="1097"/>
      <c r="BT17" s="1097"/>
      <c r="BU17" s="1097"/>
      <c r="BV17" s="378"/>
      <c r="BW17" s="1094"/>
      <c r="BX17" s="1093"/>
      <c r="BY17" s="1093"/>
      <c r="BZ17" s="1093"/>
      <c r="CA17" s="1093"/>
      <c r="CC17" s="1094"/>
      <c r="CD17" s="1093"/>
      <c r="CE17" s="1093"/>
      <c r="CF17" s="1093"/>
      <c r="CG17" s="1093"/>
      <c r="CI17" s="1094"/>
      <c r="CJ17" s="1093"/>
      <c r="CK17" s="1093"/>
      <c r="CL17" s="1093"/>
      <c r="CM17" s="1093"/>
      <c r="CO17" s="1094"/>
      <c r="CP17" s="1093"/>
      <c r="CQ17" s="1093"/>
      <c r="CR17" s="1093"/>
      <c r="CS17" s="1093"/>
      <c r="CU17" s="1094"/>
      <c r="CV17" s="1093"/>
      <c r="CW17" s="1093"/>
      <c r="CX17" s="1093"/>
      <c r="CY17" s="1093"/>
    </row>
    <row r="18" spans="2:103">
      <c r="B18" s="1080"/>
      <c r="C18" s="1080"/>
      <c r="D18" s="1080"/>
      <c r="E18" s="1080"/>
      <c r="F18" s="1080"/>
      <c r="G18" s="1080"/>
      <c r="H18" s="1080"/>
      <c r="I18" s="135"/>
      <c r="J18" s="1079"/>
      <c r="K18" s="1080"/>
      <c r="L18" s="1080"/>
      <c r="M18" s="1080"/>
      <c r="N18" s="1080"/>
      <c r="O18" s="1080"/>
      <c r="P18" s="1080"/>
      <c r="Q18" s="1080"/>
      <c r="R18" s="1080"/>
      <c r="S18" s="1080"/>
      <c r="T18" s="1080"/>
      <c r="U18" s="161"/>
      <c r="V18" s="1077"/>
      <c r="W18" s="1081"/>
      <c r="X18" s="1081"/>
      <c r="Y18" s="1081"/>
      <c r="Z18" s="1081"/>
      <c r="AA18" s="1081"/>
      <c r="AB18" s="161"/>
      <c r="AC18" s="1081"/>
      <c r="AD18" s="1081"/>
      <c r="AE18" s="1081"/>
      <c r="AF18" s="1081"/>
      <c r="AG18" s="378"/>
      <c r="AH18" s="1084"/>
      <c r="AI18" s="1084"/>
      <c r="AJ18" s="1084"/>
      <c r="AK18" s="1084"/>
      <c r="AL18" s="1084"/>
      <c r="AM18" s="135"/>
      <c r="AN18" s="1084"/>
      <c r="AO18" s="1084"/>
      <c r="AP18" s="1084"/>
      <c r="AQ18" s="1084"/>
      <c r="AR18" s="458"/>
      <c r="AS18" s="1072">
        <f t="shared" si="0"/>
        <v>0</v>
      </c>
      <c r="AT18" s="1072"/>
      <c r="AU18" s="1072"/>
      <c r="AV18" s="1072"/>
      <c r="AW18" s="1072"/>
      <c r="AX18" s="378"/>
      <c r="AY18" s="1073"/>
      <c r="AZ18" s="1074"/>
      <c r="BA18" s="1074"/>
      <c r="BB18" s="1074"/>
      <c r="BC18" s="1074"/>
      <c r="BD18" s="162"/>
      <c r="BE18" s="177" t="e">
        <f t="shared" si="2"/>
        <v>#DIV/0!</v>
      </c>
      <c r="BF18" s="172"/>
      <c r="BG18" s="1075"/>
      <c r="BH18" s="1076"/>
      <c r="BI18" s="1076"/>
      <c r="BJ18" s="1076"/>
      <c r="BK18" s="1076"/>
      <c r="BL18" s="459"/>
      <c r="BM18" s="1096">
        <f t="shared" si="1"/>
        <v>0</v>
      </c>
      <c r="BN18" s="1096"/>
      <c r="BO18" s="1096"/>
      <c r="BP18" s="456"/>
      <c r="BQ18" s="1097">
        <f t="shared" si="3"/>
        <v>0</v>
      </c>
      <c r="BR18" s="1097"/>
      <c r="BS18" s="1097"/>
      <c r="BT18" s="1097"/>
      <c r="BU18" s="1097"/>
      <c r="BV18" s="378"/>
      <c r="BW18" s="1094"/>
      <c r="BX18" s="1093"/>
      <c r="BY18" s="1093"/>
      <c r="BZ18" s="1093"/>
      <c r="CA18" s="1093"/>
      <c r="CC18" s="1094"/>
      <c r="CD18" s="1093"/>
      <c r="CE18" s="1093"/>
      <c r="CF18" s="1093"/>
      <c r="CG18" s="1093"/>
      <c r="CI18" s="1094"/>
      <c r="CJ18" s="1093"/>
      <c r="CK18" s="1093"/>
      <c r="CL18" s="1093"/>
      <c r="CM18" s="1093"/>
      <c r="CO18" s="1094"/>
      <c r="CP18" s="1093"/>
      <c r="CQ18" s="1093"/>
      <c r="CR18" s="1093"/>
      <c r="CS18" s="1093"/>
      <c r="CU18" s="1094"/>
      <c r="CV18" s="1093"/>
      <c r="CW18" s="1093"/>
      <c r="CX18" s="1093"/>
      <c r="CY18" s="1093"/>
    </row>
    <row r="19" spans="2:103">
      <c r="B19" s="1080"/>
      <c r="C19" s="1080"/>
      <c r="D19" s="1080"/>
      <c r="E19" s="1080"/>
      <c r="F19" s="1080"/>
      <c r="G19" s="1080"/>
      <c r="H19" s="1080"/>
      <c r="I19" s="135"/>
      <c r="J19" s="1079"/>
      <c r="K19" s="1080"/>
      <c r="L19" s="1080"/>
      <c r="M19" s="1080"/>
      <c r="N19" s="1080"/>
      <c r="O19" s="1080"/>
      <c r="P19" s="1080"/>
      <c r="Q19" s="1080"/>
      <c r="R19" s="1080"/>
      <c r="S19" s="1080"/>
      <c r="T19" s="1080"/>
      <c r="U19" s="161"/>
      <c r="V19" s="1077"/>
      <c r="W19" s="1081"/>
      <c r="X19" s="1081"/>
      <c r="Y19" s="1081"/>
      <c r="Z19" s="1081"/>
      <c r="AA19" s="1081"/>
      <c r="AB19" s="161"/>
      <c r="AC19" s="1081"/>
      <c r="AD19" s="1081"/>
      <c r="AE19" s="1081"/>
      <c r="AF19" s="1081"/>
      <c r="AG19" s="378"/>
      <c r="AH19" s="1084"/>
      <c r="AI19" s="1084"/>
      <c r="AJ19" s="1084"/>
      <c r="AK19" s="1084"/>
      <c r="AL19" s="1084"/>
      <c r="AM19" s="135"/>
      <c r="AN19" s="1084"/>
      <c r="AO19" s="1084"/>
      <c r="AP19" s="1084"/>
      <c r="AQ19" s="1084"/>
      <c r="AR19" s="458"/>
      <c r="AS19" s="1072">
        <f t="shared" si="0"/>
        <v>0</v>
      </c>
      <c r="AT19" s="1072"/>
      <c r="AU19" s="1072"/>
      <c r="AV19" s="1072"/>
      <c r="AW19" s="1072"/>
      <c r="AX19" s="378"/>
      <c r="AY19" s="1073"/>
      <c r="AZ19" s="1074"/>
      <c r="BA19" s="1074"/>
      <c r="BB19" s="1074"/>
      <c r="BC19" s="1074"/>
      <c r="BD19" s="162"/>
      <c r="BE19" s="177" t="e">
        <f t="shared" si="2"/>
        <v>#DIV/0!</v>
      </c>
      <c r="BF19" s="172"/>
      <c r="BG19" s="1075"/>
      <c r="BH19" s="1076"/>
      <c r="BI19" s="1076"/>
      <c r="BJ19" s="1076"/>
      <c r="BK19" s="1076"/>
      <c r="BL19" s="459"/>
      <c r="BM19" s="1096">
        <f t="shared" si="1"/>
        <v>0</v>
      </c>
      <c r="BN19" s="1096"/>
      <c r="BO19" s="1096"/>
      <c r="BP19" s="456"/>
      <c r="BQ19" s="1097">
        <f t="shared" si="3"/>
        <v>0</v>
      </c>
      <c r="BR19" s="1097"/>
      <c r="BS19" s="1097"/>
      <c r="BT19" s="1097"/>
      <c r="BU19" s="1097"/>
      <c r="BV19" s="378"/>
      <c r="BW19" s="1094"/>
      <c r="BX19" s="1093"/>
      <c r="BY19" s="1093"/>
      <c r="BZ19" s="1093"/>
      <c r="CA19" s="1093"/>
      <c r="CC19" s="1094"/>
      <c r="CD19" s="1093"/>
      <c r="CE19" s="1093"/>
      <c r="CF19" s="1093"/>
      <c r="CG19" s="1093"/>
      <c r="CI19" s="1094"/>
      <c r="CJ19" s="1093"/>
      <c r="CK19" s="1093"/>
      <c r="CL19" s="1093"/>
      <c r="CM19" s="1093"/>
      <c r="CO19" s="1094"/>
      <c r="CP19" s="1093"/>
      <c r="CQ19" s="1093"/>
      <c r="CR19" s="1093"/>
      <c r="CS19" s="1093"/>
      <c r="CU19" s="1094"/>
      <c r="CV19" s="1093"/>
      <c r="CW19" s="1093"/>
      <c r="CX19" s="1093"/>
      <c r="CY19" s="1093"/>
    </row>
    <row r="20" spans="2:103">
      <c r="B20" s="1080"/>
      <c r="C20" s="1080"/>
      <c r="D20" s="1080"/>
      <c r="E20" s="1080"/>
      <c r="F20" s="1080"/>
      <c r="G20" s="1080"/>
      <c r="H20" s="1080"/>
      <c r="I20" s="135"/>
      <c r="J20" s="1079"/>
      <c r="K20" s="1080"/>
      <c r="L20" s="1080"/>
      <c r="M20" s="1080"/>
      <c r="N20" s="1080"/>
      <c r="O20" s="1080"/>
      <c r="P20" s="1080"/>
      <c r="Q20" s="1080"/>
      <c r="R20" s="1080"/>
      <c r="S20" s="1080"/>
      <c r="T20" s="1080"/>
      <c r="U20" s="161"/>
      <c r="V20" s="1077"/>
      <c r="W20" s="1081"/>
      <c r="X20" s="1081"/>
      <c r="Y20" s="1081"/>
      <c r="Z20" s="1081"/>
      <c r="AA20" s="1081"/>
      <c r="AB20" s="161"/>
      <c r="AC20" s="1081"/>
      <c r="AD20" s="1081"/>
      <c r="AE20" s="1081"/>
      <c r="AF20" s="1081"/>
      <c r="AG20" s="378"/>
      <c r="AH20" s="1084"/>
      <c r="AI20" s="1084"/>
      <c r="AJ20" s="1084"/>
      <c r="AK20" s="1084"/>
      <c r="AL20" s="1084"/>
      <c r="AM20" s="135"/>
      <c r="AN20" s="1084"/>
      <c r="AO20" s="1084"/>
      <c r="AP20" s="1084"/>
      <c r="AQ20" s="1084"/>
      <c r="AR20" s="458"/>
      <c r="AS20" s="1072">
        <f t="shared" si="0"/>
        <v>0</v>
      </c>
      <c r="AT20" s="1072"/>
      <c r="AU20" s="1072"/>
      <c r="AV20" s="1072"/>
      <c r="AW20" s="1072"/>
      <c r="AX20" s="378"/>
      <c r="AY20" s="1073"/>
      <c r="AZ20" s="1074"/>
      <c r="BA20" s="1074"/>
      <c r="BB20" s="1074"/>
      <c r="BC20" s="1074"/>
      <c r="BD20" s="162"/>
      <c r="BE20" s="177" t="e">
        <f t="shared" si="2"/>
        <v>#DIV/0!</v>
      </c>
      <c r="BF20" s="172"/>
      <c r="BG20" s="1075"/>
      <c r="BH20" s="1076"/>
      <c r="BI20" s="1076"/>
      <c r="BJ20" s="1076"/>
      <c r="BK20" s="1076"/>
      <c r="BL20" s="459"/>
      <c r="BM20" s="1096">
        <f t="shared" si="1"/>
        <v>0</v>
      </c>
      <c r="BN20" s="1096"/>
      <c r="BO20" s="1096"/>
      <c r="BP20" s="456"/>
      <c r="BQ20" s="1097">
        <f t="shared" si="3"/>
        <v>0</v>
      </c>
      <c r="BR20" s="1097"/>
      <c r="BS20" s="1097"/>
      <c r="BT20" s="1097"/>
      <c r="BU20" s="1097"/>
      <c r="BV20" s="378"/>
      <c r="BW20" s="1094"/>
      <c r="BX20" s="1093"/>
      <c r="BY20" s="1093"/>
      <c r="BZ20" s="1093"/>
      <c r="CA20" s="1093"/>
      <c r="CC20" s="1094"/>
      <c r="CD20" s="1093"/>
      <c r="CE20" s="1093"/>
      <c r="CF20" s="1093"/>
      <c r="CG20" s="1093"/>
      <c r="CI20" s="1094"/>
      <c r="CJ20" s="1093"/>
      <c r="CK20" s="1093"/>
      <c r="CL20" s="1093"/>
      <c r="CM20" s="1093"/>
      <c r="CO20" s="1094"/>
      <c r="CP20" s="1093"/>
      <c r="CQ20" s="1093"/>
      <c r="CR20" s="1093"/>
      <c r="CS20" s="1093"/>
      <c r="CU20" s="1094"/>
      <c r="CV20" s="1093"/>
      <c r="CW20" s="1093"/>
      <c r="CX20" s="1093"/>
      <c r="CY20" s="1093"/>
    </row>
    <row r="21" spans="2:103">
      <c r="B21" s="1080"/>
      <c r="C21" s="1080"/>
      <c r="D21" s="1080"/>
      <c r="E21" s="1080"/>
      <c r="F21" s="1080"/>
      <c r="G21" s="1080"/>
      <c r="H21" s="1080"/>
      <c r="I21" s="135"/>
      <c r="J21" s="1079"/>
      <c r="K21" s="1080"/>
      <c r="L21" s="1080"/>
      <c r="M21" s="1080"/>
      <c r="N21" s="1080"/>
      <c r="O21" s="1080"/>
      <c r="P21" s="1080"/>
      <c r="Q21" s="1080"/>
      <c r="R21" s="1080"/>
      <c r="S21" s="1080"/>
      <c r="T21" s="1080"/>
      <c r="U21" s="161"/>
      <c r="V21" s="1077"/>
      <c r="W21" s="1081"/>
      <c r="X21" s="1081"/>
      <c r="Y21" s="1081"/>
      <c r="Z21" s="1081"/>
      <c r="AA21" s="1081"/>
      <c r="AB21" s="161"/>
      <c r="AC21" s="1081"/>
      <c r="AD21" s="1081"/>
      <c r="AE21" s="1081"/>
      <c r="AF21" s="1081"/>
      <c r="AG21" s="378"/>
      <c r="AH21" s="1084"/>
      <c r="AI21" s="1084"/>
      <c r="AJ21" s="1084"/>
      <c r="AK21" s="1084"/>
      <c r="AL21" s="1084"/>
      <c r="AM21" s="135"/>
      <c r="AN21" s="1084"/>
      <c r="AO21" s="1084"/>
      <c r="AP21" s="1084"/>
      <c r="AQ21" s="1084"/>
      <c r="AR21" s="458"/>
      <c r="AS21" s="1072">
        <f t="shared" si="0"/>
        <v>0</v>
      </c>
      <c r="AT21" s="1072"/>
      <c r="AU21" s="1072"/>
      <c r="AV21" s="1072"/>
      <c r="AW21" s="1072"/>
      <c r="AX21" s="378"/>
      <c r="AY21" s="1073"/>
      <c r="AZ21" s="1074"/>
      <c r="BA21" s="1074"/>
      <c r="BB21" s="1074"/>
      <c r="BC21" s="1074"/>
      <c r="BD21" s="162"/>
      <c r="BE21" s="177" t="e">
        <f t="shared" si="2"/>
        <v>#DIV/0!</v>
      </c>
      <c r="BF21" s="172"/>
      <c r="BG21" s="1075"/>
      <c r="BH21" s="1076"/>
      <c r="BI21" s="1076"/>
      <c r="BJ21" s="1076"/>
      <c r="BK21" s="1076"/>
      <c r="BL21" s="459"/>
      <c r="BM21" s="1096">
        <f t="shared" si="1"/>
        <v>0</v>
      </c>
      <c r="BN21" s="1096"/>
      <c r="BO21" s="1096"/>
      <c r="BP21" s="456"/>
      <c r="BQ21" s="1097">
        <f t="shared" si="3"/>
        <v>0</v>
      </c>
      <c r="BR21" s="1097"/>
      <c r="BS21" s="1097"/>
      <c r="BT21" s="1097"/>
      <c r="BU21" s="1097"/>
      <c r="BV21" s="378"/>
      <c r="BW21" s="1094"/>
      <c r="BX21" s="1093"/>
      <c r="BY21" s="1093"/>
      <c r="BZ21" s="1093"/>
      <c r="CA21" s="1093"/>
      <c r="CC21" s="1094"/>
      <c r="CD21" s="1093"/>
      <c r="CE21" s="1093"/>
      <c r="CF21" s="1093"/>
      <c r="CG21" s="1093"/>
      <c r="CI21" s="1094"/>
      <c r="CJ21" s="1093"/>
      <c r="CK21" s="1093"/>
      <c r="CL21" s="1093"/>
      <c r="CM21" s="1093"/>
      <c r="CO21" s="1094"/>
      <c r="CP21" s="1093"/>
      <c r="CQ21" s="1093"/>
      <c r="CR21" s="1093"/>
      <c r="CS21" s="1093"/>
      <c r="CU21" s="1094"/>
      <c r="CV21" s="1093"/>
      <c r="CW21" s="1093"/>
      <c r="CX21" s="1093"/>
      <c r="CY21" s="1093"/>
    </row>
    <row r="22" spans="2:103">
      <c r="B22" s="1080"/>
      <c r="C22" s="1080"/>
      <c r="D22" s="1080"/>
      <c r="E22" s="1080"/>
      <c r="F22" s="1080"/>
      <c r="G22" s="1080"/>
      <c r="H22" s="1080"/>
      <c r="I22" s="135"/>
      <c r="J22" s="1079"/>
      <c r="K22" s="1080"/>
      <c r="L22" s="1080"/>
      <c r="M22" s="1080"/>
      <c r="N22" s="1080"/>
      <c r="O22" s="1080"/>
      <c r="P22" s="1080"/>
      <c r="Q22" s="1080"/>
      <c r="R22" s="1080"/>
      <c r="S22" s="1080"/>
      <c r="T22" s="1080"/>
      <c r="U22" s="161"/>
      <c r="V22" s="1081"/>
      <c r="W22" s="1081"/>
      <c r="X22" s="1081"/>
      <c r="Y22" s="1081"/>
      <c r="Z22" s="1081"/>
      <c r="AA22" s="1081"/>
      <c r="AB22" s="161"/>
      <c r="AC22" s="1081"/>
      <c r="AD22" s="1081"/>
      <c r="AE22" s="1081"/>
      <c r="AF22" s="1081"/>
      <c r="AG22" s="378"/>
      <c r="AH22" s="1084"/>
      <c r="AI22" s="1084"/>
      <c r="AJ22" s="1084"/>
      <c r="AK22" s="1084"/>
      <c r="AL22" s="1084"/>
      <c r="AM22" s="135"/>
      <c r="AN22" s="1084"/>
      <c r="AO22" s="1084"/>
      <c r="AP22" s="1084"/>
      <c r="AQ22" s="1084"/>
      <c r="AR22" s="458"/>
      <c r="AS22" s="1072">
        <f t="shared" si="0"/>
        <v>0</v>
      </c>
      <c r="AT22" s="1072"/>
      <c r="AU22" s="1072"/>
      <c r="AV22" s="1072"/>
      <c r="AW22" s="1072"/>
      <c r="AX22" s="378"/>
      <c r="AY22" s="1098"/>
      <c r="AZ22" s="1099"/>
      <c r="BA22" s="1099"/>
      <c r="BB22" s="1099"/>
      <c r="BC22" s="1099"/>
      <c r="BD22" s="162"/>
      <c r="BE22" s="177" t="e">
        <f t="shared" si="2"/>
        <v>#DIV/0!</v>
      </c>
      <c r="BF22" s="172"/>
      <c r="BG22" s="1075"/>
      <c r="BH22" s="1076"/>
      <c r="BI22" s="1076"/>
      <c r="BJ22" s="1076"/>
      <c r="BK22" s="1076"/>
      <c r="BL22" s="459"/>
      <c r="BM22" s="1096">
        <f t="shared" si="1"/>
        <v>0</v>
      </c>
      <c r="BN22" s="1096"/>
      <c r="BO22" s="1096"/>
      <c r="BP22" s="456"/>
      <c r="BQ22" s="1097">
        <f t="shared" si="3"/>
        <v>0</v>
      </c>
      <c r="BR22" s="1097"/>
      <c r="BS22" s="1097"/>
      <c r="BT22" s="1097"/>
      <c r="BU22" s="1097"/>
      <c r="BV22" s="378"/>
      <c r="BW22" s="1094"/>
      <c r="BX22" s="1093"/>
      <c r="BY22" s="1093"/>
      <c r="BZ22" s="1093"/>
      <c r="CA22" s="1093"/>
      <c r="CC22" s="1094"/>
      <c r="CD22" s="1093"/>
      <c r="CE22" s="1093"/>
      <c r="CF22" s="1093"/>
      <c r="CG22" s="1093"/>
      <c r="CI22" s="1094"/>
      <c r="CJ22" s="1093"/>
      <c r="CK22" s="1093"/>
      <c r="CL22" s="1093"/>
      <c r="CM22" s="1093"/>
      <c r="CO22" s="1094"/>
      <c r="CP22" s="1093"/>
      <c r="CQ22" s="1093"/>
      <c r="CR22" s="1093"/>
      <c r="CS22" s="1093"/>
      <c r="CU22" s="1094"/>
      <c r="CV22" s="1093"/>
      <c r="CW22" s="1093"/>
      <c r="CX22" s="1093"/>
      <c r="CY22" s="1093"/>
    </row>
    <row r="23" spans="2:103">
      <c r="B23" s="1080"/>
      <c r="C23" s="1080"/>
      <c r="D23" s="1080"/>
      <c r="E23" s="1080"/>
      <c r="F23" s="1080"/>
      <c r="G23" s="1080"/>
      <c r="H23" s="1080"/>
      <c r="I23" s="135"/>
      <c r="J23" s="1079"/>
      <c r="K23" s="1080"/>
      <c r="L23" s="1080"/>
      <c r="M23" s="1080"/>
      <c r="N23" s="1080"/>
      <c r="O23" s="1080"/>
      <c r="P23" s="1080"/>
      <c r="Q23" s="1080"/>
      <c r="R23" s="1080"/>
      <c r="S23" s="1080"/>
      <c r="T23" s="1080"/>
      <c r="U23" s="161"/>
      <c r="V23" s="1081"/>
      <c r="W23" s="1081"/>
      <c r="X23" s="1081"/>
      <c r="Y23" s="1081"/>
      <c r="Z23" s="1081"/>
      <c r="AA23" s="1081"/>
      <c r="AB23" s="161"/>
      <c r="AC23" s="1081"/>
      <c r="AD23" s="1081"/>
      <c r="AE23" s="1081"/>
      <c r="AF23" s="1081"/>
      <c r="AG23" s="378"/>
      <c r="AH23" s="1084"/>
      <c r="AI23" s="1084"/>
      <c r="AJ23" s="1084"/>
      <c r="AK23" s="1084"/>
      <c r="AL23" s="1084"/>
      <c r="AM23" s="135"/>
      <c r="AN23" s="1084"/>
      <c r="AO23" s="1084"/>
      <c r="AP23" s="1084"/>
      <c r="AQ23" s="1084"/>
      <c r="AR23" s="458"/>
      <c r="AS23" s="1072">
        <f t="shared" si="0"/>
        <v>0</v>
      </c>
      <c r="AT23" s="1072"/>
      <c r="AU23" s="1072"/>
      <c r="AV23" s="1072"/>
      <c r="AW23" s="1072"/>
      <c r="AX23" s="378"/>
      <c r="AY23" s="1098"/>
      <c r="AZ23" s="1099"/>
      <c r="BA23" s="1099"/>
      <c r="BB23" s="1099"/>
      <c r="BC23" s="1099"/>
      <c r="BD23" s="162"/>
      <c r="BE23" s="177" t="e">
        <f t="shared" si="2"/>
        <v>#DIV/0!</v>
      </c>
      <c r="BF23" s="172"/>
      <c r="BG23" s="1075"/>
      <c r="BH23" s="1076"/>
      <c r="BI23" s="1076"/>
      <c r="BJ23" s="1076"/>
      <c r="BK23" s="1076"/>
      <c r="BL23" s="459"/>
      <c r="BM23" s="1096">
        <f t="shared" si="1"/>
        <v>0</v>
      </c>
      <c r="BN23" s="1096"/>
      <c r="BO23" s="1096"/>
      <c r="BP23" s="456"/>
      <c r="BQ23" s="1097">
        <f t="shared" si="3"/>
        <v>0</v>
      </c>
      <c r="BR23" s="1097"/>
      <c r="BS23" s="1097"/>
      <c r="BT23" s="1097"/>
      <c r="BU23" s="1097"/>
      <c r="BV23" s="378"/>
      <c r="BW23" s="1094"/>
      <c r="BX23" s="1093"/>
      <c r="BY23" s="1093"/>
      <c r="BZ23" s="1093"/>
      <c r="CA23" s="1093"/>
      <c r="CC23" s="1094"/>
      <c r="CD23" s="1093"/>
      <c r="CE23" s="1093"/>
      <c r="CF23" s="1093"/>
      <c r="CG23" s="1093"/>
      <c r="CI23" s="1094"/>
      <c r="CJ23" s="1093"/>
      <c r="CK23" s="1093"/>
      <c r="CL23" s="1093"/>
      <c r="CM23" s="1093"/>
      <c r="CO23" s="1094"/>
      <c r="CP23" s="1093"/>
      <c r="CQ23" s="1093"/>
      <c r="CR23" s="1093"/>
      <c r="CS23" s="1093"/>
      <c r="CU23" s="1094"/>
      <c r="CV23" s="1093"/>
      <c r="CW23" s="1093"/>
      <c r="CX23" s="1093"/>
      <c r="CY23" s="1093"/>
    </row>
    <row r="24" spans="2:103">
      <c r="B24" s="1080"/>
      <c r="C24" s="1080"/>
      <c r="D24" s="1080"/>
      <c r="E24" s="1080"/>
      <c r="F24" s="1080"/>
      <c r="G24" s="1080"/>
      <c r="H24" s="1080"/>
      <c r="I24" s="135"/>
      <c r="J24" s="1079"/>
      <c r="K24" s="1080"/>
      <c r="L24" s="1080"/>
      <c r="M24" s="1080"/>
      <c r="N24" s="1080"/>
      <c r="O24" s="1080"/>
      <c r="P24" s="1080"/>
      <c r="Q24" s="1080"/>
      <c r="R24" s="1080"/>
      <c r="S24" s="1080"/>
      <c r="T24" s="1080"/>
      <c r="U24" s="161"/>
      <c r="V24" s="1081"/>
      <c r="W24" s="1081"/>
      <c r="X24" s="1081"/>
      <c r="Y24" s="1081"/>
      <c r="Z24" s="1081"/>
      <c r="AA24" s="1081"/>
      <c r="AB24" s="161"/>
      <c r="AC24" s="1081"/>
      <c r="AD24" s="1081"/>
      <c r="AE24" s="1081"/>
      <c r="AF24" s="1081"/>
      <c r="AG24" s="378"/>
      <c r="AH24" s="1084"/>
      <c r="AI24" s="1084"/>
      <c r="AJ24" s="1084"/>
      <c r="AK24" s="1084"/>
      <c r="AL24" s="1084"/>
      <c r="AM24" s="135"/>
      <c r="AN24" s="1084"/>
      <c r="AO24" s="1084"/>
      <c r="AP24" s="1084"/>
      <c r="AQ24" s="1084"/>
      <c r="AR24" s="458"/>
      <c r="AS24" s="1072">
        <f t="shared" si="0"/>
        <v>0</v>
      </c>
      <c r="AT24" s="1072"/>
      <c r="AU24" s="1072"/>
      <c r="AV24" s="1072"/>
      <c r="AW24" s="1072"/>
      <c r="AX24" s="378"/>
      <c r="AY24" s="1098"/>
      <c r="AZ24" s="1099"/>
      <c r="BA24" s="1099"/>
      <c r="BB24" s="1099"/>
      <c r="BC24" s="1099"/>
      <c r="BD24" s="162"/>
      <c r="BE24" s="177" t="e">
        <f t="shared" si="2"/>
        <v>#DIV/0!</v>
      </c>
      <c r="BF24" s="172"/>
      <c r="BG24" s="1075"/>
      <c r="BH24" s="1076"/>
      <c r="BI24" s="1076"/>
      <c r="BJ24" s="1076"/>
      <c r="BK24" s="1076"/>
      <c r="BL24" s="459"/>
      <c r="BM24" s="1096">
        <f t="shared" si="1"/>
        <v>0</v>
      </c>
      <c r="BN24" s="1096"/>
      <c r="BO24" s="1096"/>
      <c r="BP24" s="456"/>
      <c r="BQ24" s="1097">
        <f t="shared" si="3"/>
        <v>0</v>
      </c>
      <c r="BR24" s="1097"/>
      <c r="BS24" s="1097"/>
      <c r="BT24" s="1097"/>
      <c r="BU24" s="1097"/>
      <c r="BV24" s="378"/>
      <c r="BW24" s="1094"/>
      <c r="BX24" s="1093"/>
      <c r="BY24" s="1093"/>
      <c r="BZ24" s="1093"/>
      <c r="CA24" s="1093"/>
      <c r="CC24" s="1094"/>
      <c r="CD24" s="1093"/>
      <c r="CE24" s="1093"/>
      <c r="CF24" s="1093"/>
      <c r="CG24" s="1093"/>
      <c r="CI24" s="1094"/>
      <c r="CJ24" s="1093"/>
      <c r="CK24" s="1093"/>
      <c r="CL24" s="1093"/>
      <c r="CM24" s="1093"/>
      <c r="CO24" s="1094"/>
      <c r="CP24" s="1093"/>
      <c r="CQ24" s="1093"/>
      <c r="CR24" s="1093"/>
      <c r="CS24" s="1093"/>
      <c r="CU24" s="1094"/>
      <c r="CV24" s="1093"/>
      <c r="CW24" s="1093"/>
      <c r="CX24" s="1093"/>
      <c r="CY24" s="1093"/>
    </row>
    <row r="25" spans="2:103">
      <c r="B25" s="1080"/>
      <c r="C25" s="1080"/>
      <c r="D25" s="1080"/>
      <c r="E25" s="1080"/>
      <c r="F25" s="1080"/>
      <c r="G25" s="1080"/>
      <c r="H25" s="1080"/>
      <c r="I25" s="135"/>
      <c r="J25" s="1079"/>
      <c r="K25" s="1080"/>
      <c r="L25" s="1080"/>
      <c r="M25" s="1080"/>
      <c r="N25" s="1080"/>
      <c r="O25" s="1080"/>
      <c r="P25" s="1080"/>
      <c r="Q25" s="1080"/>
      <c r="R25" s="1080"/>
      <c r="S25" s="1080"/>
      <c r="T25" s="1080"/>
      <c r="U25" s="161"/>
      <c r="V25" s="1081"/>
      <c r="W25" s="1081"/>
      <c r="X25" s="1081"/>
      <c r="Y25" s="1081"/>
      <c r="Z25" s="1081"/>
      <c r="AA25" s="1081"/>
      <c r="AB25" s="161"/>
      <c r="AC25" s="1081"/>
      <c r="AD25" s="1081"/>
      <c r="AE25" s="1081"/>
      <c r="AF25" s="1081"/>
      <c r="AG25" s="378"/>
      <c r="AH25" s="1084"/>
      <c r="AI25" s="1084"/>
      <c r="AJ25" s="1084"/>
      <c r="AK25" s="1084"/>
      <c r="AL25" s="1084"/>
      <c r="AM25" s="135"/>
      <c r="AN25" s="1084"/>
      <c r="AO25" s="1084"/>
      <c r="AP25" s="1084"/>
      <c r="AQ25" s="1084"/>
      <c r="AR25" s="458"/>
      <c r="AS25" s="1072">
        <f t="shared" si="0"/>
        <v>0</v>
      </c>
      <c r="AT25" s="1072"/>
      <c r="AU25" s="1072"/>
      <c r="AV25" s="1072"/>
      <c r="AW25" s="1072"/>
      <c r="AX25" s="378"/>
      <c r="AY25" s="1098"/>
      <c r="AZ25" s="1099"/>
      <c r="BA25" s="1099"/>
      <c r="BB25" s="1099"/>
      <c r="BC25" s="1099"/>
      <c r="BD25" s="162"/>
      <c r="BE25" s="177" t="e">
        <f t="shared" si="2"/>
        <v>#DIV/0!</v>
      </c>
      <c r="BF25" s="172"/>
      <c r="BG25" s="1075"/>
      <c r="BH25" s="1076"/>
      <c r="BI25" s="1076"/>
      <c r="BJ25" s="1076"/>
      <c r="BK25" s="1076"/>
      <c r="BL25" s="459"/>
      <c r="BM25" s="1096">
        <f t="shared" si="1"/>
        <v>0</v>
      </c>
      <c r="BN25" s="1096"/>
      <c r="BO25" s="1096"/>
      <c r="BP25" s="456"/>
      <c r="BQ25" s="1097">
        <f t="shared" si="3"/>
        <v>0</v>
      </c>
      <c r="BR25" s="1097"/>
      <c r="BS25" s="1097"/>
      <c r="BT25" s="1097"/>
      <c r="BU25" s="1097"/>
      <c r="BV25" s="378"/>
      <c r="BW25" s="1094"/>
      <c r="BX25" s="1093"/>
      <c r="BY25" s="1093"/>
      <c r="BZ25" s="1093"/>
      <c r="CA25" s="1093"/>
      <c r="CC25" s="1094"/>
      <c r="CD25" s="1093"/>
      <c r="CE25" s="1093"/>
      <c r="CF25" s="1093"/>
      <c r="CG25" s="1093"/>
      <c r="CI25" s="1094"/>
      <c r="CJ25" s="1093"/>
      <c r="CK25" s="1093"/>
      <c r="CL25" s="1093"/>
      <c r="CM25" s="1093"/>
      <c r="CO25" s="1094"/>
      <c r="CP25" s="1093"/>
      <c r="CQ25" s="1093"/>
      <c r="CR25" s="1093"/>
      <c r="CS25" s="1093"/>
      <c r="CU25" s="1094"/>
      <c r="CV25" s="1093"/>
      <c r="CW25" s="1093"/>
      <c r="CX25" s="1093"/>
      <c r="CY25" s="1093"/>
    </row>
    <row r="26" spans="2:103">
      <c r="B26" s="1080"/>
      <c r="C26" s="1080"/>
      <c r="D26" s="1080"/>
      <c r="E26" s="1080"/>
      <c r="F26" s="1080"/>
      <c r="G26" s="1080"/>
      <c r="H26" s="1080"/>
      <c r="I26" s="135"/>
      <c r="J26" s="1079"/>
      <c r="K26" s="1080"/>
      <c r="L26" s="1080"/>
      <c r="M26" s="1080"/>
      <c r="N26" s="1080"/>
      <c r="O26" s="1080"/>
      <c r="P26" s="1080"/>
      <c r="Q26" s="1080"/>
      <c r="R26" s="1080"/>
      <c r="S26" s="1080"/>
      <c r="T26" s="1080"/>
      <c r="U26" s="161"/>
      <c r="V26" s="1081"/>
      <c r="W26" s="1081"/>
      <c r="X26" s="1081"/>
      <c r="Y26" s="1081"/>
      <c r="Z26" s="1081"/>
      <c r="AA26" s="1081"/>
      <c r="AB26" s="161"/>
      <c r="AC26" s="1081"/>
      <c r="AD26" s="1081"/>
      <c r="AE26" s="1081"/>
      <c r="AF26" s="1081"/>
      <c r="AG26" s="378"/>
      <c r="AH26" s="1084"/>
      <c r="AI26" s="1084"/>
      <c r="AJ26" s="1084"/>
      <c r="AK26" s="1084"/>
      <c r="AL26" s="1084"/>
      <c r="AM26" s="135"/>
      <c r="AN26" s="1084"/>
      <c r="AO26" s="1084"/>
      <c r="AP26" s="1084"/>
      <c r="AQ26" s="1084"/>
      <c r="AR26" s="458"/>
      <c r="AS26" s="1072">
        <f t="shared" si="0"/>
        <v>0</v>
      </c>
      <c r="AT26" s="1072"/>
      <c r="AU26" s="1072"/>
      <c r="AV26" s="1072"/>
      <c r="AW26" s="1072"/>
      <c r="AX26" s="378"/>
      <c r="AY26" s="1098"/>
      <c r="AZ26" s="1099"/>
      <c r="BA26" s="1099"/>
      <c r="BB26" s="1099"/>
      <c r="BC26" s="1099"/>
      <c r="BD26" s="162"/>
      <c r="BE26" s="177" t="e">
        <f t="shared" si="2"/>
        <v>#DIV/0!</v>
      </c>
      <c r="BF26" s="172"/>
      <c r="BG26" s="1075"/>
      <c r="BH26" s="1076"/>
      <c r="BI26" s="1076"/>
      <c r="BJ26" s="1076"/>
      <c r="BK26" s="1076"/>
      <c r="BL26" s="459"/>
      <c r="BM26" s="1096">
        <f t="shared" si="1"/>
        <v>0</v>
      </c>
      <c r="BN26" s="1096"/>
      <c r="BO26" s="1096"/>
      <c r="BP26" s="456"/>
      <c r="BQ26" s="1097">
        <f t="shared" si="3"/>
        <v>0</v>
      </c>
      <c r="BR26" s="1097"/>
      <c r="BS26" s="1097"/>
      <c r="BT26" s="1097"/>
      <c r="BU26" s="1097"/>
      <c r="BV26" s="378"/>
      <c r="BW26" s="1094"/>
      <c r="BX26" s="1093"/>
      <c r="BY26" s="1093"/>
      <c r="BZ26" s="1093"/>
      <c r="CA26" s="1093"/>
      <c r="CC26" s="1094"/>
      <c r="CD26" s="1093"/>
      <c r="CE26" s="1093"/>
      <c r="CF26" s="1093"/>
      <c r="CG26" s="1093"/>
      <c r="CI26" s="1094"/>
      <c r="CJ26" s="1093"/>
      <c r="CK26" s="1093"/>
      <c r="CL26" s="1093"/>
      <c r="CM26" s="1093"/>
      <c r="CO26" s="1094"/>
      <c r="CP26" s="1093"/>
      <c r="CQ26" s="1093"/>
      <c r="CR26" s="1093"/>
      <c r="CS26" s="1093"/>
      <c r="CU26" s="1094"/>
      <c r="CV26" s="1093"/>
      <c r="CW26" s="1093"/>
      <c r="CX26" s="1093"/>
      <c r="CY26" s="1093"/>
    </row>
    <row r="27" spans="2:103">
      <c r="B27" s="1080"/>
      <c r="C27" s="1080"/>
      <c r="D27" s="1080"/>
      <c r="E27" s="1080"/>
      <c r="F27" s="1080"/>
      <c r="G27" s="1080"/>
      <c r="H27" s="1080"/>
      <c r="I27" s="135"/>
      <c r="J27" s="1079"/>
      <c r="K27" s="1080"/>
      <c r="L27" s="1080"/>
      <c r="M27" s="1080"/>
      <c r="N27" s="1080"/>
      <c r="O27" s="1080"/>
      <c r="P27" s="1080"/>
      <c r="Q27" s="1080"/>
      <c r="R27" s="1080"/>
      <c r="S27" s="1080"/>
      <c r="T27" s="1080"/>
      <c r="U27" s="161"/>
      <c r="V27" s="1081"/>
      <c r="W27" s="1081"/>
      <c r="X27" s="1081"/>
      <c r="Y27" s="1081"/>
      <c r="Z27" s="1081"/>
      <c r="AA27" s="1081"/>
      <c r="AB27" s="161"/>
      <c r="AC27" s="1081"/>
      <c r="AD27" s="1081"/>
      <c r="AE27" s="1081"/>
      <c r="AF27" s="1081"/>
      <c r="AG27" s="378"/>
      <c r="AH27" s="1084"/>
      <c r="AI27" s="1084"/>
      <c r="AJ27" s="1084"/>
      <c r="AK27" s="1084"/>
      <c r="AL27" s="1084"/>
      <c r="AM27" s="135"/>
      <c r="AN27" s="1084"/>
      <c r="AO27" s="1084"/>
      <c r="AP27" s="1084"/>
      <c r="AQ27" s="1084"/>
      <c r="AR27" s="458"/>
      <c r="AS27" s="1072">
        <f t="shared" si="0"/>
        <v>0</v>
      </c>
      <c r="AT27" s="1072"/>
      <c r="AU27" s="1072"/>
      <c r="AV27" s="1072"/>
      <c r="AW27" s="1072"/>
      <c r="AX27" s="378"/>
      <c r="AY27" s="1098"/>
      <c r="AZ27" s="1099"/>
      <c r="BA27" s="1099"/>
      <c r="BB27" s="1099"/>
      <c r="BC27" s="1099"/>
      <c r="BD27" s="162"/>
      <c r="BE27" s="177" t="e">
        <f t="shared" si="2"/>
        <v>#DIV/0!</v>
      </c>
      <c r="BF27" s="172"/>
      <c r="BG27" s="1075"/>
      <c r="BH27" s="1076"/>
      <c r="BI27" s="1076"/>
      <c r="BJ27" s="1076"/>
      <c r="BK27" s="1076"/>
      <c r="BL27" s="459"/>
      <c r="BM27" s="1096">
        <f t="shared" si="1"/>
        <v>0</v>
      </c>
      <c r="BN27" s="1096"/>
      <c r="BO27" s="1096"/>
      <c r="BP27" s="456"/>
      <c r="BQ27" s="1097">
        <f t="shared" si="3"/>
        <v>0</v>
      </c>
      <c r="BR27" s="1097"/>
      <c r="BS27" s="1097"/>
      <c r="BT27" s="1097"/>
      <c r="BU27" s="1097"/>
      <c r="BV27" s="378"/>
      <c r="BW27" s="1094"/>
      <c r="BX27" s="1093"/>
      <c r="BY27" s="1093"/>
      <c r="BZ27" s="1093"/>
      <c r="CA27" s="1093"/>
      <c r="CC27" s="1094"/>
      <c r="CD27" s="1093"/>
      <c r="CE27" s="1093"/>
      <c r="CF27" s="1093"/>
      <c r="CG27" s="1093"/>
      <c r="CI27" s="1094"/>
      <c r="CJ27" s="1093"/>
      <c r="CK27" s="1093"/>
      <c r="CL27" s="1093"/>
      <c r="CM27" s="1093"/>
      <c r="CO27" s="1094"/>
      <c r="CP27" s="1093"/>
      <c r="CQ27" s="1093"/>
      <c r="CR27" s="1093"/>
      <c r="CS27" s="1093"/>
      <c r="CU27" s="1094"/>
      <c r="CV27" s="1093"/>
      <c r="CW27" s="1093"/>
      <c r="CX27" s="1093"/>
      <c r="CY27" s="1093"/>
    </row>
    <row r="28" spans="2:103">
      <c r="B28" s="1080"/>
      <c r="C28" s="1080"/>
      <c r="D28" s="1080"/>
      <c r="E28" s="1080"/>
      <c r="F28" s="1080"/>
      <c r="G28" s="1080"/>
      <c r="H28" s="1080"/>
      <c r="I28" s="135"/>
      <c r="J28" s="1079"/>
      <c r="K28" s="1080"/>
      <c r="L28" s="1080"/>
      <c r="M28" s="1080"/>
      <c r="N28" s="1080"/>
      <c r="O28" s="1080"/>
      <c r="P28" s="1080"/>
      <c r="Q28" s="1080"/>
      <c r="R28" s="1080"/>
      <c r="S28" s="1080"/>
      <c r="T28" s="1080"/>
      <c r="U28" s="161"/>
      <c r="V28" s="1081"/>
      <c r="W28" s="1081"/>
      <c r="X28" s="1081"/>
      <c r="Y28" s="1081"/>
      <c r="Z28" s="1081"/>
      <c r="AA28" s="1081"/>
      <c r="AB28" s="161"/>
      <c r="AC28" s="1081"/>
      <c r="AD28" s="1081"/>
      <c r="AE28" s="1081"/>
      <c r="AF28" s="1081"/>
      <c r="AG28" s="378"/>
      <c r="AH28" s="1084"/>
      <c r="AI28" s="1084"/>
      <c r="AJ28" s="1084"/>
      <c r="AK28" s="1084"/>
      <c r="AL28" s="1084"/>
      <c r="AM28" s="135"/>
      <c r="AN28" s="1084"/>
      <c r="AO28" s="1084"/>
      <c r="AP28" s="1084"/>
      <c r="AQ28" s="1084"/>
      <c r="AR28" s="458"/>
      <c r="AS28" s="1072">
        <f t="shared" si="0"/>
        <v>0</v>
      </c>
      <c r="AT28" s="1072"/>
      <c r="AU28" s="1072"/>
      <c r="AV28" s="1072"/>
      <c r="AW28" s="1072"/>
      <c r="AX28" s="378"/>
      <c r="AY28" s="1098"/>
      <c r="AZ28" s="1099"/>
      <c r="BA28" s="1099"/>
      <c r="BB28" s="1099"/>
      <c r="BC28" s="1099"/>
      <c r="BD28" s="162"/>
      <c r="BE28" s="177" t="e">
        <f t="shared" si="2"/>
        <v>#DIV/0!</v>
      </c>
      <c r="BF28" s="172"/>
      <c r="BG28" s="1075"/>
      <c r="BH28" s="1076"/>
      <c r="BI28" s="1076"/>
      <c r="BJ28" s="1076"/>
      <c r="BK28" s="1076"/>
      <c r="BL28" s="459"/>
      <c r="BM28" s="1096">
        <f t="shared" si="1"/>
        <v>0</v>
      </c>
      <c r="BN28" s="1096"/>
      <c r="BO28" s="1096"/>
      <c r="BP28" s="456"/>
      <c r="BQ28" s="1097">
        <f t="shared" si="3"/>
        <v>0</v>
      </c>
      <c r="BR28" s="1097"/>
      <c r="BS28" s="1097"/>
      <c r="BT28" s="1097"/>
      <c r="BU28" s="1097"/>
      <c r="BV28" s="378"/>
      <c r="BW28" s="1094"/>
      <c r="BX28" s="1093"/>
      <c r="BY28" s="1093"/>
      <c r="BZ28" s="1093"/>
      <c r="CA28" s="1093"/>
      <c r="CC28" s="1094"/>
      <c r="CD28" s="1093"/>
      <c r="CE28" s="1093"/>
      <c r="CF28" s="1093"/>
      <c r="CG28" s="1093"/>
      <c r="CI28" s="1094"/>
      <c r="CJ28" s="1093"/>
      <c r="CK28" s="1093"/>
      <c r="CL28" s="1093"/>
      <c r="CM28" s="1093"/>
      <c r="CO28" s="1094"/>
      <c r="CP28" s="1093"/>
      <c r="CQ28" s="1093"/>
      <c r="CR28" s="1093"/>
      <c r="CS28" s="1093"/>
      <c r="CU28" s="1094"/>
      <c r="CV28" s="1093"/>
      <c r="CW28" s="1093"/>
      <c r="CX28" s="1093"/>
      <c r="CY28" s="1093"/>
    </row>
    <row r="29" spans="2:103">
      <c r="B29" s="1080"/>
      <c r="C29" s="1080"/>
      <c r="D29" s="1080"/>
      <c r="E29" s="1080"/>
      <c r="F29" s="1080"/>
      <c r="G29" s="1080"/>
      <c r="H29" s="1080"/>
      <c r="I29" s="135"/>
      <c r="J29" s="1079"/>
      <c r="K29" s="1080"/>
      <c r="L29" s="1080"/>
      <c r="M29" s="1080"/>
      <c r="N29" s="1080"/>
      <c r="O29" s="1080"/>
      <c r="P29" s="1080"/>
      <c r="Q29" s="1080"/>
      <c r="R29" s="1080"/>
      <c r="S29" s="1080"/>
      <c r="T29" s="1080"/>
      <c r="U29" s="161"/>
      <c r="V29" s="1081"/>
      <c r="W29" s="1081"/>
      <c r="X29" s="1081"/>
      <c r="Y29" s="1081"/>
      <c r="Z29" s="1081"/>
      <c r="AA29" s="1081"/>
      <c r="AB29" s="161"/>
      <c r="AC29" s="1081"/>
      <c r="AD29" s="1081"/>
      <c r="AE29" s="1081"/>
      <c r="AF29" s="1081"/>
      <c r="AG29" s="378"/>
      <c r="AH29" s="1084"/>
      <c r="AI29" s="1084"/>
      <c r="AJ29" s="1084"/>
      <c r="AK29" s="1084"/>
      <c r="AL29" s="1084"/>
      <c r="AM29" s="135"/>
      <c r="AN29" s="1084"/>
      <c r="AO29" s="1084"/>
      <c r="AP29" s="1084"/>
      <c r="AQ29" s="1084"/>
      <c r="AR29" s="458"/>
      <c r="AS29" s="1072">
        <f t="shared" si="0"/>
        <v>0</v>
      </c>
      <c r="AT29" s="1072"/>
      <c r="AU29" s="1072"/>
      <c r="AV29" s="1072"/>
      <c r="AW29" s="1072"/>
      <c r="AX29" s="378"/>
      <c r="AY29" s="1098"/>
      <c r="AZ29" s="1099"/>
      <c r="BA29" s="1099"/>
      <c r="BB29" s="1099"/>
      <c r="BC29" s="1099"/>
      <c r="BD29" s="162"/>
      <c r="BE29" s="177" t="e">
        <f t="shared" si="2"/>
        <v>#DIV/0!</v>
      </c>
      <c r="BF29" s="172"/>
      <c r="BG29" s="1075"/>
      <c r="BH29" s="1076"/>
      <c r="BI29" s="1076"/>
      <c r="BJ29" s="1076"/>
      <c r="BK29" s="1076"/>
      <c r="BL29" s="459"/>
      <c r="BM29" s="1096">
        <f t="shared" si="1"/>
        <v>0</v>
      </c>
      <c r="BN29" s="1096"/>
      <c r="BO29" s="1096"/>
      <c r="BP29" s="456"/>
      <c r="BQ29" s="1097">
        <f t="shared" si="3"/>
        <v>0</v>
      </c>
      <c r="BR29" s="1097"/>
      <c r="BS29" s="1097"/>
      <c r="BT29" s="1097"/>
      <c r="BU29" s="1097"/>
      <c r="BV29" s="378"/>
      <c r="BW29" s="1094"/>
      <c r="BX29" s="1093"/>
      <c r="BY29" s="1093"/>
      <c r="BZ29" s="1093"/>
      <c r="CA29" s="1093"/>
      <c r="CC29" s="1094"/>
      <c r="CD29" s="1093"/>
      <c r="CE29" s="1093"/>
      <c r="CF29" s="1093"/>
      <c r="CG29" s="1093"/>
      <c r="CI29" s="1094"/>
      <c r="CJ29" s="1093"/>
      <c r="CK29" s="1093"/>
      <c r="CL29" s="1093"/>
      <c r="CM29" s="1093"/>
      <c r="CO29" s="1094"/>
      <c r="CP29" s="1093"/>
      <c r="CQ29" s="1093"/>
      <c r="CR29" s="1093"/>
      <c r="CS29" s="1093"/>
      <c r="CU29" s="1094"/>
      <c r="CV29" s="1093"/>
      <c r="CW29" s="1093"/>
      <c r="CX29" s="1093"/>
      <c r="CY29" s="1093"/>
    </row>
    <row r="30" spans="2:103">
      <c r="B30" s="1080"/>
      <c r="C30" s="1080"/>
      <c r="D30" s="1080"/>
      <c r="E30" s="1080"/>
      <c r="F30" s="1080"/>
      <c r="G30" s="1080"/>
      <c r="H30" s="1080"/>
      <c r="I30" s="135"/>
      <c r="J30" s="1079"/>
      <c r="K30" s="1080"/>
      <c r="L30" s="1080"/>
      <c r="M30" s="1080"/>
      <c r="N30" s="1080"/>
      <c r="O30" s="1080"/>
      <c r="P30" s="1080"/>
      <c r="Q30" s="1080"/>
      <c r="R30" s="1080"/>
      <c r="S30" s="1080"/>
      <c r="T30" s="1080"/>
      <c r="U30" s="161"/>
      <c r="V30" s="1081"/>
      <c r="W30" s="1081"/>
      <c r="X30" s="1081"/>
      <c r="Y30" s="1081"/>
      <c r="Z30" s="1081"/>
      <c r="AA30" s="1081"/>
      <c r="AB30" s="161"/>
      <c r="AC30" s="1081"/>
      <c r="AD30" s="1081"/>
      <c r="AE30" s="1081"/>
      <c r="AF30" s="1081"/>
      <c r="AG30" s="378"/>
      <c r="AH30" s="1084"/>
      <c r="AI30" s="1084"/>
      <c r="AJ30" s="1084"/>
      <c r="AK30" s="1084"/>
      <c r="AL30" s="1084"/>
      <c r="AM30" s="135"/>
      <c r="AN30" s="1084"/>
      <c r="AO30" s="1084"/>
      <c r="AP30" s="1084"/>
      <c r="AQ30" s="1084"/>
      <c r="AR30" s="458"/>
      <c r="AS30" s="1072">
        <f t="shared" si="0"/>
        <v>0</v>
      </c>
      <c r="AT30" s="1072"/>
      <c r="AU30" s="1072"/>
      <c r="AV30" s="1072"/>
      <c r="AW30" s="1072"/>
      <c r="AX30" s="378"/>
      <c r="AY30" s="1098"/>
      <c r="AZ30" s="1099"/>
      <c r="BA30" s="1099"/>
      <c r="BB30" s="1099"/>
      <c r="BC30" s="1099"/>
      <c r="BD30" s="162"/>
      <c r="BE30" s="177" t="e">
        <f t="shared" si="2"/>
        <v>#DIV/0!</v>
      </c>
      <c r="BF30" s="172"/>
      <c r="BG30" s="1075"/>
      <c r="BH30" s="1076"/>
      <c r="BI30" s="1076"/>
      <c r="BJ30" s="1076"/>
      <c r="BK30" s="1076"/>
      <c r="BL30" s="459"/>
      <c r="BM30" s="1096">
        <f t="shared" si="1"/>
        <v>0</v>
      </c>
      <c r="BN30" s="1096"/>
      <c r="BO30" s="1096"/>
      <c r="BP30" s="456"/>
      <c r="BQ30" s="1097">
        <f t="shared" si="3"/>
        <v>0</v>
      </c>
      <c r="BR30" s="1097"/>
      <c r="BS30" s="1097"/>
      <c r="BT30" s="1097"/>
      <c r="BU30" s="1097"/>
      <c r="BV30" s="378"/>
      <c r="BW30" s="1094"/>
      <c r="BX30" s="1093"/>
      <c r="BY30" s="1093"/>
      <c r="BZ30" s="1093"/>
      <c r="CA30" s="1093"/>
      <c r="CC30" s="1094"/>
      <c r="CD30" s="1093"/>
      <c r="CE30" s="1093"/>
      <c r="CF30" s="1093"/>
      <c r="CG30" s="1093"/>
      <c r="CI30" s="1094"/>
      <c r="CJ30" s="1093"/>
      <c r="CK30" s="1093"/>
      <c r="CL30" s="1093"/>
      <c r="CM30" s="1093"/>
      <c r="CO30" s="1094"/>
      <c r="CP30" s="1093"/>
      <c r="CQ30" s="1093"/>
      <c r="CR30" s="1093"/>
      <c r="CS30" s="1093"/>
      <c r="CU30" s="1094"/>
      <c r="CV30" s="1093"/>
      <c r="CW30" s="1093"/>
      <c r="CX30" s="1093"/>
      <c r="CY30" s="1093"/>
    </row>
    <row r="31" spans="2:103">
      <c r="B31" s="1080"/>
      <c r="C31" s="1080"/>
      <c r="D31" s="1080"/>
      <c r="E31" s="1080"/>
      <c r="F31" s="1080"/>
      <c r="G31" s="1080"/>
      <c r="H31" s="1080"/>
      <c r="I31" s="135"/>
      <c r="J31" s="1079"/>
      <c r="K31" s="1080"/>
      <c r="L31" s="1080"/>
      <c r="M31" s="1080"/>
      <c r="N31" s="1080"/>
      <c r="O31" s="1080"/>
      <c r="P31" s="1080"/>
      <c r="Q31" s="1080"/>
      <c r="R31" s="1080"/>
      <c r="S31" s="1080"/>
      <c r="T31" s="1080"/>
      <c r="U31" s="161"/>
      <c r="V31" s="1081"/>
      <c r="W31" s="1081"/>
      <c r="X31" s="1081"/>
      <c r="Y31" s="1081"/>
      <c r="Z31" s="1081"/>
      <c r="AA31" s="1081"/>
      <c r="AB31" s="161"/>
      <c r="AC31" s="1081"/>
      <c r="AD31" s="1081"/>
      <c r="AE31" s="1081"/>
      <c r="AF31" s="1081"/>
      <c r="AG31" s="378"/>
      <c r="AH31" s="1084"/>
      <c r="AI31" s="1084"/>
      <c r="AJ31" s="1084"/>
      <c r="AK31" s="1084"/>
      <c r="AL31" s="1084"/>
      <c r="AM31" s="135"/>
      <c r="AN31" s="1084"/>
      <c r="AO31" s="1084"/>
      <c r="AP31" s="1084"/>
      <c r="AQ31" s="1084"/>
      <c r="AR31" s="458"/>
      <c r="AS31" s="1072">
        <f t="shared" si="0"/>
        <v>0</v>
      </c>
      <c r="AT31" s="1072"/>
      <c r="AU31" s="1072"/>
      <c r="AV31" s="1072"/>
      <c r="AW31" s="1072"/>
      <c r="AX31" s="378"/>
      <c r="AY31" s="1098"/>
      <c r="AZ31" s="1099"/>
      <c r="BA31" s="1099"/>
      <c r="BB31" s="1099"/>
      <c r="BC31" s="1099"/>
      <c r="BD31" s="162"/>
      <c r="BE31" s="177" t="e">
        <f t="shared" si="2"/>
        <v>#DIV/0!</v>
      </c>
      <c r="BF31" s="172"/>
      <c r="BG31" s="1075"/>
      <c r="BH31" s="1076"/>
      <c r="BI31" s="1076"/>
      <c r="BJ31" s="1076"/>
      <c r="BK31" s="1076"/>
      <c r="BL31" s="459"/>
      <c r="BM31" s="1096">
        <f t="shared" si="1"/>
        <v>0</v>
      </c>
      <c r="BN31" s="1096"/>
      <c r="BO31" s="1096"/>
      <c r="BP31" s="456"/>
      <c r="BQ31" s="1097">
        <f t="shared" si="3"/>
        <v>0</v>
      </c>
      <c r="BR31" s="1097"/>
      <c r="BS31" s="1097"/>
      <c r="BT31" s="1097"/>
      <c r="BU31" s="1097"/>
      <c r="BV31" s="378"/>
      <c r="BW31" s="1094"/>
      <c r="BX31" s="1093"/>
      <c r="BY31" s="1093"/>
      <c r="BZ31" s="1093"/>
      <c r="CA31" s="1093"/>
      <c r="CC31" s="1094"/>
      <c r="CD31" s="1093"/>
      <c r="CE31" s="1093"/>
      <c r="CF31" s="1093"/>
      <c r="CG31" s="1093"/>
      <c r="CI31" s="1094"/>
      <c r="CJ31" s="1093"/>
      <c r="CK31" s="1093"/>
      <c r="CL31" s="1093"/>
      <c r="CM31" s="1093"/>
      <c r="CO31" s="1094"/>
      <c r="CP31" s="1093"/>
      <c r="CQ31" s="1093"/>
      <c r="CR31" s="1093"/>
      <c r="CS31" s="1093"/>
      <c r="CU31" s="1094"/>
      <c r="CV31" s="1093"/>
      <c r="CW31" s="1093"/>
      <c r="CX31" s="1093"/>
      <c r="CY31" s="1093"/>
    </row>
    <row r="32" spans="2:103">
      <c r="B32" s="1080"/>
      <c r="C32" s="1080"/>
      <c r="D32" s="1080"/>
      <c r="E32" s="1080"/>
      <c r="F32" s="1080"/>
      <c r="G32" s="1080"/>
      <c r="H32" s="1080"/>
      <c r="I32" s="135"/>
      <c r="J32" s="1079"/>
      <c r="K32" s="1080"/>
      <c r="L32" s="1080"/>
      <c r="M32" s="1080"/>
      <c r="N32" s="1080"/>
      <c r="O32" s="1080"/>
      <c r="P32" s="1080"/>
      <c r="Q32" s="1080"/>
      <c r="R32" s="1080"/>
      <c r="S32" s="1080"/>
      <c r="T32" s="1080"/>
      <c r="U32" s="161"/>
      <c r="V32" s="1081"/>
      <c r="W32" s="1081"/>
      <c r="X32" s="1081"/>
      <c r="Y32" s="1081"/>
      <c r="Z32" s="1081"/>
      <c r="AA32" s="1081"/>
      <c r="AB32" s="161"/>
      <c r="AC32" s="1081"/>
      <c r="AD32" s="1081"/>
      <c r="AE32" s="1081"/>
      <c r="AF32" s="1081"/>
      <c r="AG32" s="378"/>
      <c r="AH32" s="1084"/>
      <c r="AI32" s="1084"/>
      <c r="AJ32" s="1084"/>
      <c r="AK32" s="1084"/>
      <c r="AL32" s="1084"/>
      <c r="AM32" s="135"/>
      <c r="AN32" s="1084"/>
      <c r="AO32" s="1084"/>
      <c r="AP32" s="1084"/>
      <c r="AQ32" s="1084"/>
      <c r="AR32" s="458"/>
      <c r="AS32" s="1072">
        <f t="shared" si="0"/>
        <v>0</v>
      </c>
      <c r="AT32" s="1072"/>
      <c r="AU32" s="1072"/>
      <c r="AV32" s="1072"/>
      <c r="AW32" s="1072"/>
      <c r="AX32" s="378"/>
      <c r="AY32" s="1098"/>
      <c r="AZ32" s="1099"/>
      <c r="BA32" s="1099"/>
      <c r="BB32" s="1099"/>
      <c r="BC32" s="1099"/>
      <c r="BD32" s="162"/>
      <c r="BE32" s="177" t="e">
        <f t="shared" si="2"/>
        <v>#DIV/0!</v>
      </c>
      <c r="BF32" s="172"/>
      <c r="BG32" s="1075"/>
      <c r="BH32" s="1076"/>
      <c r="BI32" s="1076"/>
      <c r="BJ32" s="1076"/>
      <c r="BK32" s="1076"/>
      <c r="BL32" s="459"/>
      <c r="BM32" s="1096">
        <f t="shared" si="1"/>
        <v>0</v>
      </c>
      <c r="BN32" s="1096"/>
      <c r="BO32" s="1096"/>
      <c r="BP32" s="456"/>
      <c r="BQ32" s="1097">
        <f t="shared" si="3"/>
        <v>0</v>
      </c>
      <c r="BR32" s="1097"/>
      <c r="BS32" s="1097"/>
      <c r="BT32" s="1097"/>
      <c r="BU32" s="1097"/>
      <c r="BV32" s="378"/>
      <c r="BW32" s="1094"/>
      <c r="BX32" s="1093"/>
      <c r="BY32" s="1093"/>
      <c r="BZ32" s="1093"/>
      <c r="CA32" s="1093"/>
      <c r="CC32" s="1094"/>
      <c r="CD32" s="1093"/>
      <c r="CE32" s="1093"/>
      <c r="CF32" s="1093"/>
      <c r="CG32" s="1093"/>
      <c r="CI32" s="1094"/>
      <c r="CJ32" s="1093"/>
      <c r="CK32" s="1093"/>
      <c r="CL32" s="1093"/>
      <c r="CM32" s="1093"/>
      <c r="CO32" s="1094"/>
      <c r="CP32" s="1093"/>
      <c r="CQ32" s="1093"/>
      <c r="CR32" s="1093"/>
      <c r="CS32" s="1093"/>
      <c r="CU32" s="1094"/>
      <c r="CV32" s="1093"/>
      <c r="CW32" s="1093"/>
      <c r="CX32" s="1093"/>
      <c r="CY32" s="1093"/>
    </row>
    <row r="33" spans="2:103">
      <c r="B33" s="1080"/>
      <c r="C33" s="1080"/>
      <c r="D33" s="1080"/>
      <c r="E33" s="1080"/>
      <c r="F33" s="1080"/>
      <c r="G33" s="1080"/>
      <c r="H33" s="1080"/>
      <c r="I33" s="135"/>
      <c r="J33" s="1079"/>
      <c r="K33" s="1080"/>
      <c r="L33" s="1080"/>
      <c r="M33" s="1080"/>
      <c r="N33" s="1080"/>
      <c r="O33" s="1080"/>
      <c r="P33" s="1080"/>
      <c r="Q33" s="1080"/>
      <c r="R33" s="1080"/>
      <c r="S33" s="1080"/>
      <c r="T33" s="1080"/>
      <c r="U33" s="161"/>
      <c r="V33" s="1081"/>
      <c r="W33" s="1081"/>
      <c r="X33" s="1081"/>
      <c r="Y33" s="1081"/>
      <c r="Z33" s="1081"/>
      <c r="AA33" s="1081"/>
      <c r="AB33" s="161"/>
      <c r="AC33" s="1081"/>
      <c r="AD33" s="1081"/>
      <c r="AE33" s="1081"/>
      <c r="AF33" s="1081"/>
      <c r="AG33" s="378"/>
      <c r="AH33" s="1084"/>
      <c r="AI33" s="1084"/>
      <c r="AJ33" s="1084"/>
      <c r="AK33" s="1084"/>
      <c r="AL33" s="1084"/>
      <c r="AM33" s="135"/>
      <c r="AN33" s="1084"/>
      <c r="AO33" s="1084"/>
      <c r="AP33" s="1084"/>
      <c r="AQ33" s="1084"/>
      <c r="AR33" s="458"/>
      <c r="AS33" s="1072">
        <f t="shared" si="0"/>
        <v>0</v>
      </c>
      <c r="AT33" s="1072"/>
      <c r="AU33" s="1072"/>
      <c r="AV33" s="1072"/>
      <c r="AW33" s="1072"/>
      <c r="AX33" s="378"/>
      <c r="AY33" s="1098"/>
      <c r="AZ33" s="1099"/>
      <c r="BA33" s="1099"/>
      <c r="BB33" s="1099"/>
      <c r="BC33" s="1099"/>
      <c r="BD33" s="162"/>
      <c r="BE33" s="177" t="e">
        <f t="shared" si="2"/>
        <v>#DIV/0!</v>
      </c>
      <c r="BF33" s="172"/>
      <c r="BG33" s="1075"/>
      <c r="BH33" s="1076"/>
      <c r="BI33" s="1076"/>
      <c r="BJ33" s="1076"/>
      <c r="BK33" s="1076"/>
      <c r="BL33" s="459"/>
      <c r="BM33" s="1096">
        <f t="shared" si="1"/>
        <v>0</v>
      </c>
      <c r="BN33" s="1096"/>
      <c r="BO33" s="1096"/>
      <c r="BP33" s="456"/>
      <c r="BQ33" s="1097">
        <f t="shared" si="3"/>
        <v>0</v>
      </c>
      <c r="BR33" s="1097"/>
      <c r="BS33" s="1097"/>
      <c r="BT33" s="1097"/>
      <c r="BU33" s="1097"/>
      <c r="BV33" s="378"/>
      <c r="BW33" s="1094"/>
      <c r="BX33" s="1093"/>
      <c r="BY33" s="1093"/>
      <c r="BZ33" s="1093"/>
      <c r="CA33" s="1093"/>
      <c r="CC33" s="1094"/>
      <c r="CD33" s="1093"/>
      <c r="CE33" s="1093"/>
      <c r="CF33" s="1093"/>
      <c r="CG33" s="1093"/>
      <c r="CI33" s="1094"/>
      <c r="CJ33" s="1093"/>
      <c r="CK33" s="1093"/>
      <c r="CL33" s="1093"/>
      <c r="CM33" s="1093"/>
      <c r="CO33" s="1094"/>
      <c r="CP33" s="1093"/>
      <c r="CQ33" s="1093"/>
      <c r="CR33" s="1093"/>
      <c r="CS33" s="1093"/>
      <c r="CU33" s="1094"/>
      <c r="CV33" s="1093"/>
      <c r="CW33" s="1093"/>
      <c r="CX33" s="1093"/>
      <c r="CY33" s="1093"/>
    </row>
    <row r="34" spans="2:103">
      <c r="B34" s="1080"/>
      <c r="C34" s="1080"/>
      <c r="D34" s="1080"/>
      <c r="E34" s="1080"/>
      <c r="F34" s="1080"/>
      <c r="G34" s="1080"/>
      <c r="H34" s="1080"/>
      <c r="I34" s="135"/>
      <c r="J34" s="1079"/>
      <c r="K34" s="1080"/>
      <c r="L34" s="1080"/>
      <c r="M34" s="1080"/>
      <c r="N34" s="1080"/>
      <c r="O34" s="1080"/>
      <c r="P34" s="1080"/>
      <c r="Q34" s="1080"/>
      <c r="R34" s="1080"/>
      <c r="S34" s="1080"/>
      <c r="T34" s="1080"/>
      <c r="U34" s="161"/>
      <c r="V34" s="1081"/>
      <c r="W34" s="1081"/>
      <c r="X34" s="1081"/>
      <c r="Y34" s="1081"/>
      <c r="Z34" s="1081"/>
      <c r="AA34" s="1081"/>
      <c r="AB34" s="161"/>
      <c r="AC34" s="1081"/>
      <c r="AD34" s="1081"/>
      <c r="AE34" s="1081"/>
      <c r="AF34" s="1081"/>
      <c r="AG34" s="378"/>
      <c r="AH34" s="1084"/>
      <c r="AI34" s="1084"/>
      <c r="AJ34" s="1084"/>
      <c r="AK34" s="1084"/>
      <c r="AL34" s="1084"/>
      <c r="AM34" s="135"/>
      <c r="AN34" s="1084"/>
      <c r="AO34" s="1084"/>
      <c r="AP34" s="1084"/>
      <c r="AQ34" s="1084"/>
      <c r="AR34" s="458"/>
      <c r="AS34" s="1072">
        <f t="shared" si="0"/>
        <v>0</v>
      </c>
      <c r="AT34" s="1072"/>
      <c r="AU34" s="1072"/>
      <c r="AV34" s="1072"/>
      <c r="AW34" s="1072"/>
      <c r="AX34" s="378"/>
      <c r="AY34" s="1098"/>
      <c r="AZ34" s="1099"/>
      <c r="BA34" s="1099"/>
      <c r="BB34" s="1099"/>
      <c r="BC34" s="1099"/>
      <c r="BD34" s="162"/>
      <c r="BE34" s="177" t="e">
        <f t="shared" si="2"/>
        <v>#DIV/0!</v>
      </c>
      <c r="BF34" s="172"/>
      <c r="BG34" s="1075"/>
      <c r="BH34" s="1076"/>
      <c r="BI34" s="1076"/>
      <c r="BJ34" s="1076"/>
      <c r="BK34" s="1076"/>
      <c r="BL34" s="459"/>
      <c r="BM34" s="1096">
        <f t="shared" si="1"/>
        <v>0</v>
      </c>
      <c r="BN34" s="1096"/>
      <c r="BO34" s="1096"/>
      <c r="BP34" s="456"/>
      <c r="BQ34" s="1097">
        <f t="shared" si="3"/>
        <v>0</v>
      </c>
      <c r="BR34" s="1097"/>
      <c r="BS34" s="1097"/>
      <c r="BT34" s="1097"/>
      <c r="BU34" s="1097"/>
      <c r="BV34" s="378"/>
      <c r="BW34" s="1094"/>
      <c r="BX34" s="1093"/>
      <c r="BY34" s="1093"/>
      <c r="BZ34" s="1093"/>
      <c r="CA34" s="1093"/>
      <c r="CC34" s="1094"/>
      <c r="CD34" s="1093"/>
      <c r="CE34" s="1093"/>
      <c r="CF34" s="1093"/>
      <c r="CG34" s="1093"/>
      <c r="CI34" s="1094"/>
      <c r="CJ34" s="1093"/>
      <c r="CK34" s="1093"/>
      <c r="CL34" s="1093"/>
      <c r="CM34" s="1093"/>
      <c r="CO34" s="1094"/>
      <c r="CP34" s="1093"/>
      <c r="CQ34" s="1093"/>
      <c r="CR34" s="1093"/>
      <c r="CS34" s="1093"/>
      <c r="CU34" s="1094"/>
      <c r="CV34" s="1093"/>
      <c r="CW34" s="1093"/>
      <c r="CX34" s="1093"/>
      <c r="CY34" s="1093"/>
    </row>
    <row r="35" spans="2:103">
      <c r="B35" s="1080"/>
      <c r="C35" s="1080"/>
      <c r="D35" s="1080"/>
      <c r="E35" s="1080"/>
      <c r="F35" s="1080"/>
      <c r="G35" s="1080"/>
      <c r="H35" s="1080"/>
      <c r="I35" s="135"/>
      <c r="J35" s="1079"/>
      <c r="K35" s="1080"/>
      <c r="L35" s="1080"/>
      <c r="M35" s="1080"/>
      <c r="N35" s="1080"/>
      <c r="O35" s="1080"/>
      <c r="P35" s="1080"/>
      <c r="Q35" s="1080"/>
      <c r="R35" s="1080"/>
      <c r="S35" s="1080"/>
      <c r="T35" s="1080"/>
      <c r="U35" s="161"/>
      <c r="V35" s="1081"/>
      <c r="W35" s="1081"/>
      <c r="X35" s="1081"/>
      <c r="Y35" s="1081"/>
      <c r="Z35" s="1081"/>
      <c r="AA35" s="1081"/>
      <c r="AB35" s="161"/>
      <c r="AC35" s="1081"/>
      <c r="AD35" s="1081"/>
      <c r="AE35" s="1081"/>
      <c r="AF35" s="1081"/>
      <c r="AG35" s="378"/>
      <c r="AH35" s="1084"/>
      <c r="AI35" s="1084"/>
      <c r="AJ35" s="1084"/>
      <c r="AK35" s="1084"/>
      <c r="AL35" s="1084"/>
      <c r="AM35" s="135"/>
      <c r="AN35" s="1084"/>
      <c r="AO35" s="1084"/>
      <c r="AP35" s="1084"/>
      <c r="AQ35" s="1084"/>
      <c r="AR35" s="458"/>
      <c r="AS35" s="1072">
        <f t="shared" si="0"/>
        <v>0</v>
      </c>
      <c r="AT35" s="1072"/>
      <c r="AU35" s="1072"/>
      <c r="AV35" s="1072"/>
      <c r="AW35" s="1072"/>
      <c r="AX35" s="378"/>
      <c r="AY35" s="1098"/>
      <c r="AZ35" s="1099"/>
      <c r="BA35" s="1099"/>
      <c r="BB35" s="1099"/>
      <c r="BC35" s="1099"/>
      <c r="BD35" s="162"/>
      <c r="BE35" s="177" t="e">
        <f t="shared" si="2"/>
        <v>#DIV/0!</v>
      </c>
      <c r="BF35" s="172"/>
      <c r="BG35" s="1075"/>
      <c r="BH35" s="1076"/>
      <c r="BI35" s="1076"/>
      <c r="BJ35" s="1076"/>
      <c r="BK35" s="1076"/>
      <c r="BL35" s="459"/>
      <c r="BM35" s="1096">
        <f t="shared" si="1"/>
        <v>0</v>
      </c>
      <c r="BN35" s="1096"/>
      <c r="BO35" s="1096"/>
      <c r="BP35" s="456"/>
      <c r="BQ35" s="1097">
        <f t="shared" si="3"/>
        <v>0</v>
      </c>
      <c r="BR35" s="1097"/>
      <c r="BS35" s="1097"/>
      <c r="BT35" s="1097"/>
      <c r="BU35" s="1097"/>
      <c r="BV35" s="378"/>
      <c r="BW35" s="1094"/>
      <c r="BX35" s="1093"/>
      <c r="BY35" s="1093"/>
      <c r="BZ35" s="1093"/>
      <c r="CA35" s="1093"/>
      <c r="CC35" s="1094"/>
      <c r="CD35" s="1093"/>
      <c r="CE35" s="1093"/>
      <c r="CF35" s="1093"/>
      <c r="CG35" s="1093"/>
      <c r="CI35" s="1094"/>
      <c r="CJ35" s="1093"/>
      <c r="CK35" s="1093"/>
      <c r="CL35" s="1093"/>
      <c r="CM35" s="1093"/>
      <c r="CO35" s="1094"/>
      <c r="CP35" s="1093"/>
      <c r="CQ35" s="1093"/>
      <c r="CR35" s="1093"/>
      <c r="CS35" s="1093"/>
      <c r="CU35" s="1094"/>
      <c r="CV35" s="1093"/>
      <c r="CW35" s="1093"/>
      <c r="CX35" s="1093"/>
      <c r="CY35" s="1093"/>
    </row>
    <row r="36" spans="2:103">
      <c r="B36" s="1080"/>
      <c r="C36" s="1080"/>
      <c r="D36" s="1080"/>
      <c r="E36" s="1080"/>
      <c r="F36" s="1080"/>
      <c r="G36" s="1080"/>
      <c r="H36" s="1080"/>
      <c r="I36" s="135"/>
      <c r="J36" s="1079"/>
      <c r="K36" s="1080"/>
      <c r="L36" s="1080"/>
      <c r="M36" s="1080"/>
      <c r="N36" s="1080"/>
      <c r="O36" s="1080"/>
      <c r="P36" s="1080"/>
      <c r="Q36" s="1080"/>
      <c r="R36" s="1080"/>
      <c r="S36" s="1080"/>
      <c r="T36" s="1080"/>
      <c r="U36" s="161"/>
      <c r="V36" s="1081"/>
      <c r="W36" s="1081"/>
      <c r="X36" s="1081"/>
      <c r="Y36" s="1081"/>
      <c r="Z36" s="1081"/>
      <c r="AA36" s="1081"/>
      <c r="AB36" s="161"/>
      <c r="AC36" s="1081"/>
      <c r="AD36" s="1081"/>
      <c r="AE36" s="1081"/>
      <c r="AF36" s="1081"/>
      <c r="AG36" s="378"/>
      <c r="AH36" s="1084"/>
      <c r="AI36" s="1084"/>
      <c r="AJ36" s="1084"/>
      <c r="AK36" s="1084"/>
      <c r="AL36" s="1084"/>
      <c r="AM36" s="135"/>
      <c r="AN36" s="1084"/>
      <c r="AO36" s="1084"/>
      <c r="AP36" s="1084"/>
      <c r="AQ36" s="1084"/>
      <c r="AR36" s="458"/>
      <c r="AS36" s="1072">
        <f t="shared" si="0"/>
        <v>0</v>
      </c>
      <c r="AT36" s="1072"/>
      <c r="AU36" s="1072"/>
      <c r="AV36" s="1072"/>
      <c r="AW36" s="1072"/>
      <c r="AX36" s="378"/>
      <c r="AY36" s="1098"/>
      <c r="AZ36" s="1099"/>
      <c r="BA36" s="1099"/>
      <c r="BB36" s="1099"/>
      <c r="BC36" s="1099"/>
      <c r="BD36" s="162"/>
      <c r="BE36" s="177" t="e">
        <f t="shared" si="2"/>
        <v>#DIV/0!</v>
      </c>
      <c r="BF36" s="172"/>
      <c r="BG36" s="1075"/>
      <c r="BH36" s="1076"/>
      <c r="BI36" s="1076"/>
      <c r="BJ36" s="1076"/>
      <c r="BK36" s="1076"/>
      <c r="BL36" s="459"/>
      <c r="BM36" s="1096">
        <f t="shared" si="1"/>
        <v>0</v>
      </c>
      <c r="BN36" s="1096"/>
      <c r="BO36" s="1096"/>
      <c r="BP36" s="456"/>
      <c r="BQ36" s="1097">
        <f t="shared" si="3"/>
        <v>0</v>
      </c>
      <c r="BR36" s="1097"/>
      <c r="BS36" s="1097"/>
      <c r="BT36" s="1097"/>
      <c r="BU36" s="1097"/>
      <c r="BV36" s="378"/>
      <c r="BW36" s="1094"/>
      <c r="BX36" s="1093"/>
      <c r="BY36" s="1093"/>
      <c r="BZ36" s="1093"/>
      <c r="CA36" s="1093"/>
      <c r="CC36" s="1094"/>
      <c r="CD36" s="1093"/>
      <c r="CE36" s="1093"/>
      <c r="CF36" s="1093"/>
      <c r="CG36" s="1093"/>
      <c r="CI36" s="1094"/>
      <c r="CJ36" s="1093"/>
      <c r="CK36" s="1093"/>
      <c r="CL36" s="1093"/>
      <c r="CM36" s="1093"/>
      <c r="CO36" s="1094"/>
      <c r="CP36" s="1093"/>
      <c r="CQ36" s="1093"/>
      <c r="CR36" s="1093"/>
      <c r="CS36" s="1093"/>
      <c r="CU36" s="1094"/>
      <c r="CV36" s="1093"/>
      <c r="CW36" s="1093"/>
      <c r="CX36" s="1093"/>
      <c r="CY36" s="1093"/>
    </row>
    <row r="37" spans="2:103">
      <c r="B37" s="1080"/>
      <c r="C37" s="1080"/>
      <c r="D37" s="1080"/>
      <c r="E37" s="1080"/>
      <c r="F37" s="1080"/>
      <c r="G37" s="1080"/>
      <c r="H37" s="1080"/>
      <c r="I37" s="135"/>
      <c r="J37" s="1079"/>
      <c r="K37" s="1080"/>
      <c r="L37" s="1080"/>
      <c r="M37" s="1080"/>
      <c r="N37" s="1080"/>
      <c r="O37" s="1080"/>
      <c r="P37" s="1080"/>
      <c r="Q37" s="1080"/>
      <c r="R37" s="1080"/>
      <c r="S37" s="1080"/>
      <c r="T37" s="1080"/>
      <c r="U37" s="161"/>
      <c r="V37" s="1081"/>
      <c r="W37" s="1081"/>
      <c r="X37" s="1081"/>
      <c r="Y37" s="1081"/>
      <c r="Z37" s="1081"/>
      <c r="AA37" s="1081"/>
      <c r="AB37" s="161"/>
      <c r="AC37" s="1081"/>
      <c r="AD37" s="1081"/>
      <c r="AE37" s="1081"/>
      <c r="AF37" s="1081"/>
      <c r="AG37" s="378"/>
      <c r="AH37" s="1084"/>
      <c r="AI37" s="1084"/>
      <c r="AJ37" s="1084"/>
      <c r="AK37" s="1084"/>
      <c r="AL37" s="1084"/>
      <c r="AM37" s="135"/>
      <c r="AN37" s="1084"/>
      <c r="AO37" s="1084"/>
      <c r="AP37" s="1084"/>
      <c r="AQ37" s="1084"/>
      <c r="AR37" s="458"/>
      <c r="AS37" s="1072">
        <f t="shared" si="0"/>
        <v>0</v>
      </c>
      <c r="AT37" s="1072"/>
      <c r="AU37" s="1072"/>
      <c r="AV37" s="1072"/>
      <c r="AW37" s="1072"/>
      <c r="AX37" s="378"/>
      <c r="AY37" s="1098"/>
      <c r="AZ37" s="1099"/>
      <c r="BA37" s="1099"/>
      <c r="BB37" s="1099"/>
      <c r="BC37" s="1099"/>
      <c r="BD37" s="162"/>
      <c r="BE37" s="177" t="e">
        <f t="shared" si="2"/>
        <v>#DIV/0!</v>
      </c>
      <c r="BF37" s="172"/>
      <c r="BG37" s="1075"/>
      <c r="BH37" s="1076"/>
      <c r="BI37" s="1076"/>
      <c r="BJ37" s="1076"/>
      <c r="BK37" s="1076"/>
      <c r="BL37" s="459"/>
      <c r="BM37" s="1096">
        <f t="shared" si="1"/>
        <v>0</v>
      </c>
      <c r="BN37" s="1096"/>
      <c r="BO37" s="1096"/>
      <c r="BP37" s="456"/>
      <c r="BQ37" s="1097">
        <f t="shared" si="3"/>
        <v>0</v>
      </c>
      <c r="BR37" s="1097"/>
      <c r="BS37" s="1097"/>
      <c r="BT37" s="1097"/>
      <c r="BU37" s="1097"/>
      <c r="BV37" s="378"/>
      <c r="BW37" s="1094"/>
      <c r="BX37" s="1093"/>
      <c r="BY37" s="1093"/>
      <c r="BZ37" s="1093"/>
      <c r="CA37" s="1093"/>
      <c r="CC37" s="1094"/>
      <c r="CD37" s="1093"/>
      <c r="CE37" s="1093"/>
      <c r="CF37" s="1093"/>
      <c r="CG37" s="1093"/>
      <c r="CI37" s="1094"/>
      <c r="CJ37" s="1093"/>
      <c r="CK37" s="1093"/>
      <c r="CL37" s="1093"/>
      <c r="CM37" s="1093"/>
      <c r="CO37" s="1094"/>
      <c r="CP37" s="1093"/>
      <c r="CQ37" s="1093"/>
      <c r="CR37" s="1093"/>
      <c r="CS37" s="1093"/>
      <c r="CU37" s="1094"/>
      <c r="CV37" s="1093"/>
      <c r="CW37" s="1093"/>
      <c r="CX37" s="1093"/>
      <c r="CY37" s="1093"/>
    </row>
    <row r="38" spans="2:103">
      <c r="B38" s="1080"/>
      <c r="C38" s="1080"/>
      <c r="D38" s="1080"/>
      <c r="E38" s="1080"/>
      <c r="F38" s="1080"/>
      <c r="G38" s="1080"/>
      <c r="H38" s="1080"/>
      <c r="I38" s="135"/>
      <c r="J38" s="1079"/>
      <c r="K38" s="1080"/>
      <c r="L38" s="1080"/>
      <c r="M38" s="1080"/>
      <c r="N38" s="1080"/>
      <c r="O38" s="1080"/>
      <c r="P38" s="1080"/>
      <c r="Q38" s="1080"/>
      <c r="R38" s="1080"/>
      <c r="S38" s="1080"/>
      <c r="T38" s="1080"/>
      <c r="U38" s="161"/>
      <c r="V38" s="1081"/>
      <c r="W38" s="1081"/>
      <c r="X38" s="1081"/>
      <c r="Y38" s="1081"/>
      <c r="Z38" s="1081"/>
      <c r="AA38" s="1081"/>
      <c r="AB38" s="161"/>
      <c r="AC38" s="1081"/>
      <c r="AD38" s="1081"/>
      <c r="AE38" s="1081"/>
      <c r="AF38" s="1081"/>
      <c r="AG38" s="378"/>
      <c r="AH38" s="1084"/>
      <c r="AI38" s="1084"/>
      <c r="AJ38" s="1084"/>
      <c r="AK38" s="1084"/>
      <c r="AL38" s="1084"/>
      <c r="AM38" s="135"/>
      <c r="AN38" s="1084"/>
      <c r="AO38" s="1084"/>
      <c r="AP38" s="1084"/>
      <c r="AQ38" s="1084"/>
      <c r="AR38" s="458"/>
      <c r="AS38" s="1072">
        <f t="shared" si="0"/>
        <v>0</v>
      </c>
      <c r="AT38" s="1072"/>
      <c r="AU38" s="1072"/>
      <c r="AV38" s="1072"/>
      <c r="AW38" s="1072"/>
      <c r="AX38" s="378"/>
      <c r="AY38" s="1098"/>
      <c r="AZ38" s="1099"/>
      <c r="BA38" s="1099"/>
      <c r="BB38" s="1099"/>
      <c r="BC38" s="1099"/>
      <c r="BD38" s="162"/>
      <c r="BE38" s="177" t="e">
        <f t="shared" si="2"/>
        <v>#DIV/0!</v>
      </c>
      <c r="BF38" s="172"/>
      <c r="BG38" s="1075"/>
      <c r="BH38" s="1076"/>
      <c r="BI38" s="1076"/>
      <c r="BJ38" s="1076"/>
      <c r="BK38" s="1076"/>
      <c r="BL38" s="459"/>
      <c r="BM38" s="1096">
        <f t="shared" si="1"/>
        <v>0</v>
      </c>
      <c r="BN38" s="1096"/>
      <c r="BO38" s="1096"/>
      <c r="BP38" s="456"/>
      <c r="BQ38" s="1097">
        <f t="shared" si="3"/>
        <v>0</v>
      </c>
      <c r="BR38" s="1097"/>
      <c r="BS38" s="1097"/>
      <c r="BT38" s="1097"/>
      <c r="BU38" s="1097"/>
      <c r="BV38" s="378"/>
      <c r="BW38" s="1094"/>
      <c r="BX38" s="1093"/>
      <c r="BY38" s="1093"/>
      <c r="BZ38" s="1093"/>
      <c r="CA38" s="1093"/>
      <c r="CC38" s="1094"/>
      <c r="CD38" s="1093"/>
      <c r="CE38" s="1093"/>
      <c r="CF38" s="1093"/>
      <c r="CG38" s="1093"/>
      <c r="CI38" s="1094"/>
      <c r="CJ38" s="1093"/>
      <c r="CK38" s="1093"/>
      <c r="CL38" s="1093"/>
      <c r="CM38" s="1093"/>
      <c r="CO38" s="1094"/>
      <c r="CP38" s="1093"/>
      <c r="CQ38" s="1093"/>
      <c r="CR38" s="1093"/>
      <c r="CS38" s="1093"/>
      <c r="CU38" s="1094"/>
      <c r="CV38" s="1093"/>
      <c r="CW38" s="1093"/>
      <c r="CX38" s="1093"/>
      <c r="CY38" s="1093"/>
    </row>
    <row r="39" spans="2:103">
      <c r="B39" s="1080"/>
      <c r="C39" s="1080"/>
      <c r="D39" s="1080"/>
      <c r="E39" s="1080"/>
      <c r="F39" s="1080"/>
      <c r="G39" s="1080"/>
      <c r="H39" s="1080"/>
      <c r="I39" s="135"/>
      <c r="J39" s="1079"/>
      <c r="K39" s="1080"/>
      <c r="L39" s="1080"/>
      <c r="M39" s="1080"/>
      <c r="N39" s="1080"/>
      <c r="O39" s="1080"/>
      <c r="P39" s="1080"/>
      <c r="Q39" s="1080"/>
      <c r="R39" s="1080"/>
      <c r="S39" s="1080"/>
      <c r="T39" s="1080"/>
      <c r="U39" s="161"/>
      <c r="V39" s="1081"/>
      <c r="W39" s="1081"/>
      <c r="X39" s="1081"/>
      <c r="Y39" s="1081"/>
      <c r="Z39" s="1081"/>
      <c r="AA39" s="1081"/>
      <c r="AB39" s="161"/>
      <c r="AC39" s="1081"/>
      <c r="AD39" s="1081"/>
      <c r="AE39" s="1081"/>
      <c r="AF39" s="1081"/>
      <c r="AG39" s="378"/>
      <c r="AH39" s="1084"/>
      <c r="AI39" s="1084"/>
      <c r="AJ39" s="1084"/>
      <c r="AK39" s="1084"/>
      <c r="AL39" s="1084"/>
      <c r="AM39" s="135"/>
      <c r="AN39" s="1084"/>
      <c r="AO39" s="1084"/>
      <c r="AP39" s="1084"/>
      <c r="AQ39" s="1084"/>
      <c r="AR39" s="458"/>
      <c r="AS39" s="1072">
        <f t="shared" si="0"/>
        <v>0</v>
      </c>
      <c r="AT39" s="1072"/>
      <c r="AU39" s="1072"/>
      <c r="AV39" s="1072"/>
      <c r="AW39" s="1072"/>
      <c r="AX39" s="378"/>
      <c r="AY39" s="1098"/>
      <c r="AZ39" s="1099"/>
      <c r="BA39" s="1099"/>
      <c r="BB39" s="1099"/>
      <c r="BC39" s="1099"/>
      <c r="BD39" s="162"/>
      <c r="BE39" s="177" t="e">
        <f t="shared" si="2"/>
        <v>#DIV/0!</v>
      </c>
      <c r="BF39" s="172"/>
      <c r="BG39" s="1075"/>
      <c r="BH39" s="1076"/>
      <c r="BI39" s="1076"/>
      <c r="BJ39" s="1076"/>
      <c r="BK39" s="1076"/>
      <c r="BL39" s="459"/>
      <c r="BM39" s="1096">
        <f t="shared" si="1"/>
        <v>0</v>
      </c>
      <c r="BN39" s="1096"/>
      <c r="BO39" s="1096"/>
      <c r="BP39" s="456"/>
      <c r="BQ39" s="1097">
        <f t="shared" si="3"/>
        <v>0</v>
      </c>
      <c r="BR39" s="1097"/>
      <c r="BS39" s="1097"/>
      <c r="BT39" s="1097"/>
      <c r="BU39" s="1097"/>
      <c r="BV39" s="378"/>
      <c r="BW39" s="1094"/>
      <c r="BX39" s="1093"/>
      <c r="BY39" s="1093"/>
      <c r="BZ39" s="1093"/>
      <c r="CA39" s="1093"/>
      <c r="CC39" s="1094"/>
      <c r="CD39" s="1093"/>
      <c r="CE39" s="1093"/>
      <c r="CF39" s="1093"/>
      <c r="CG39" s="1093"/>
      <c r="CI39" s="1094"/>
      <c r="CJ39" s="1093"/>
      <c r="CK39" s="1093"/>
      <c r="CL39" s="1093"/>
      <c r="CM39" s="1093"/>
      <c r="CO39" s="1094"/>
      <c r="CP39" s="1093"/>
      <c r="CQ39" s="1093"/>
      <c r="CR39" s="1093"/>
      <c r="CS39" s="1093"/>
      <c r="CU39" s="1094"/>
      <c r="CV39" s="1093"/>
      <c r="CW39" s="1093"/>
      <c r="CX39" s="1093"/>
      <c r="CY39" s="1093"/>
    </row>
    <row r="40" spans="2:103">
      <c r="B40" s="1080"/>
      <c r="C40" s="1080"/>
      <c r="D40" s="1080"/>
      <c r="E40" s="1080"/>
      <c r="F40" s="1080"/>
      <c r="G40" s="1080"/>
      <c r="H40" s="1080"/>
      <c r="I40" s="135"/>
      <c r="J40" s="1079"/>
      <c r="K40" s="1080"/>
      <c r="L40" s="1080"/>
      <c r="M40" s="1080"/>
      <c r="N40" s="1080"/>
      <c r="O40" s="1080"/>
      <c r="P40" s="1080"/>
      <c r="Q40" s="1080"/>
      <c r="R40" s="1080"/>
      <c r="S40" s="1080"/>
      <c r="T40" s="1080"/>
      <c r="U40" s="161"/>
      <c r="V40" s="1081"/>
      <c r="W40" s="1081"/>
      <c r="X40" s="1081"/>
      <c r="Y40" s="1081"/>
      <c r="Z40" s="1081"/>
      <c r="AA40" s="1081"/>
      <c r="AB40" s="161"/>
      <c r="AC40" s="1081"/>
      <c r="AD40" s="1081"/>
      <c r="AE40" s="1081"/>
      <c r="AF40" s="1081"/>
      <c r="AG40" s="378"/>
      <c r="AH40" s="1084"/>
      <c r="AI40" s="1084"/>
      <c r="AJ40" s="1084"/>
      <c r="AK40" s="1084"/>
      <c r="AL40" s="1084"/>
      <c r="AM40" s="135"/>
      <c r="AN40" s="1084"/>
      <c r="AO40" s="1084"/>
      <c r="AP40" s="1084"/>
      <c r="AQ40" s="1084"/>
      <c r="AR40" s="458"/>
      <c r="AS40" s="1072">
        <f t="shared" si="0"/>
        <v>0</v>
      </c>
      <c r="AT40" s="1072"/>
      <c r="AU40" s="1072"/>
      <c r="AV40" s="1072"/>
      <c r="AW40" s="1072"/>
      <c r="AX40" s="378"/>
      <c r="AY40" s="1098"/>
      <c r="AZ40" s="1099"/>
      <c r="BA40" s="1099"/>
      <c r="BB40" s="1099"/>
      <c r="BC40" s="1099"/>
      <c r="BD40" s="162"/>
      <c r="BE40" s="177" t="e">
        <f t="shared" si="2"/>
        <v>#DIV/0!</v>
      </c>
      <c r="BF40" s="172"/>
      <c r="BG40" s="1075"/>
      <c r="BH40" s="1076"/>
      <c r="BI40" s="1076"/>
      <c r="BJ40" s="1076"/>
      <c r="BK40" s="1076"/>
      <c r="BL40" s="459"/>
      <c r="BM40" s="1096">
        <f t="shared" si="1"/>
        <v>0</v>
      </c>
      <c r="BN40" s="1096"/>
      <c r="BO40" s="1096"/>
      <c r="BP40" s="456"/>
      <c r="BQ40" s="1097">
        <f t="shared" si="3"/>
        <v>0</v>
      </c>
      <c r="BR40" s="1097"/>
      <c r="BS40" s="1097"/>
      <c r="BT40" s="1097"/>
      <c r="BU40" s="1097"/>
      <c r="BV40" s="378"/>
      <c r="BW40" s="1094"/>
      <c r="BX40" s="1093"/>
      <c r="BY40" s="1093"/>
      <c r="BZ40" s="1093"/>
      <c r="CA40" s="1093"/>
      <c r="CC40" s="1094"/>
      <c r="CD40" s="1093"/>
      <c r="CE40" s="1093"/>
      <c r="CF40" s="1093"/>
      <c r="CG40" s="1093"/>
      <c r="CI40" s="1094"/>
      <c r="CJ40" s="1093"/>
      <c r="CK40" s="1093"/>
      <c r="CL40" s="1093"/>
      <c r="CM40" s="1093"/>
      <c r="CO40" s="1094"/>
      <c r="CP40" s="1093"/>
      <c r="CQ40" s="1093"/>
      <c r="CR40" s="1093"/>
      <c r="CS40" s="1093"/>
      <c r="CU40" s="1094"/>
      <c r="CV40" s="1093"/>
      <c r="CW40" s="1093"/>
      <c r="CX40" s="1093"/>
      <c r="CY40" s="1093"/>
    </row>
    <row r="41" spans="2:103">
      <c r="B41" s="1080"/>
      <c r="C41" s="1080"/>
      <c r="D41" s="1080"/>
      <c r="E41" s="1080"/>
      <c r="F41" s="1080"/>
      <c r="G41" s="1080"/>
      <c r="H41" s="1080"/>
      <c r="I41" s="135"/>
      <c r="J41" s="1079"/>
      <c r="K41" s="1080"/>
      <c r="L41" s="1080"/>
      <c r="M41" s="1080"/>
      <c r="N41" s="1080"/>
      <c r="O41" s="1080"/>
      <c r="P41" s="1080"/>
      <c r="Q41" s="1080"/>
      <c r="R41" s="1080"/>
      <c r="S41" s="1080"/>
      <c r="T41" s="1080"/>
      <c r="U41" s="161"/>
      <c r="V41" s="1081"/>
      <c r="W41" s="1081"/>
      <c r="X41" s="1081"/>
      <c r="Y41" s="1081"/>
      <c r="Z41" s="1081"/>
      <c r="AA41" s="1081"/>
      <c r="AB41" s="161"/>
      <c r="AC41" s="1081"/>
      <c r="AD41" s="1081"/>
      <c r="AE41" s="1081"/>
      <c r="AF41" s="1081"/>
      <c r="AG41" s="378"/>
      <c r="AH41" s="1084"/>
      <c r="AI41" s="1084"/>
      <c r="AJ41" s="1084"/>
      <c r="AK41" s="1084"/>
      <c r="AL41" s="1084"/>
      <c r="AM41" s="135"/>
      <c r="AN41" s="1084"/>
      <c r="AO41" s="1084"/>
      <c r="AP41" s="1084"/>
      <c r="AQ41" s="1084"/>
      <c r="AR41" s="458"/>
      <c r="AS41" s="1072">
        <f t="shared" si="0"/>
        <v>0</v>
      </c>
      <c r="AT41" s="1072"/>
      <c r="AU41" s="1072"/>
      <c r="AV41" s="1072"/>
      <c r="AW41" s="1072"/>
      <c r="AX41" s="378"/>
      <c r="AY41" s="1098"/>
      <c r="AZ41" s="1099"/>
      <c r="BA41" s="1099"/>
      <c r="BB41" s="1099"/>
      <c r="BC41" s="1099"/>
      <c r="BD41" s="162"/>
      <c r="BE41" s="177" t="e">
        <f t="shared" si="2"/>
        <v>#DIV/0!</v>
      </c>
      <c r="BF41" s="172"/>
      <c r="BG41" s="1075"/>
      <c r="BH41" s="1076"/>
      <c r="BI41" s="1076"/>
      <c r="BJ41" s="1076"/>
      <c r="BK41" s="1076"/>
      <c r="BL41" s="459"/>
      <c r="BM41" s="1096">
        <f t="shared" si="1"/>
        <v>0</v>
      </c>
      <c r="BN41" s="1096"/>
      <c r="BO41" s="1096"/>
      <c r="BP41" s="456"/>
      <c r="BQ41" s="1097">
        <f t="shared" si="3"/>
        <v>0</v>
      </c>
      <c r="BR41" s="1097"/>
      <c r="BS41" s="1097"/>
      <c r="BT41" s="1097"/>
      <c r="BU41" s="1097"/>
      <c r="BV41" s="378"/>
      <c r="BW41" s="1094"/>
      <c r="BX41" s="1093"/>
      <c r="BY41" s="1093"/>
      <c r="BZ41" s="1093"/>
      <c r="CA41" s="1093"/>
      <c r="CC41" s="1094"/>
      <c r="CD41" s="1093"/>
      <c r="CE41" s="1093"/>
      <c r="CF41" s="1093"/>
      <c r="CG41" s="1093"/>
      <c r="CI41" s="1094"/>
      <c r="CJ41" s="1093"/>
      <c r="CK41" s="1093"/>
      <c r="CL41" s="1093"/>
      <c r="CM41" s="1093"/>
      <c r="CO41" s="1094"/>
      <c r="CP41" s="1093"/>
      <c r="CQ41" s="1093"/>
      <c r="CR41" s="1093"/>
      <c r="CS41" s="1093"/>
      <c r="CU41" s="1094"/>
      <c r="CV41" s="1093"/>
      <c r="CW41" s="1093"/>
      <c r="CX41" s="1093"/>
      <c r="CY41" s="1093"/>
    </row>
    <row r="42" spans="2:103">
      <c r="B42" s="1080"/>
      <c r="C42" s="1080"/>
      <c r="D42" s="1080"/>
      <c r="E42" s="1080"/>
      <c r="F42" s="1080"/>
      <c r="G42" s="1080"/>
      <c r="H42" s="1080"/>
      <c r="I42" s="135"/>
      <c r="J42" s="1079"/>
      <c r="K42" s="1080"/>
      <c r="L42" s="1080"/>
      <c r="M42" s="1080"/>
      <c r="N42" s="1080"/>
      <c r="O42" s="1080"/>
      <c r="P42" s="1080"/>
      <c r="Q42" s="1080"/>
      <c r="R42" s="1080"/>
      <c r="S42" s="1080"/>
      <c r="T42" s="1080"/>
      <c r="U42" s="161"/>
      <c r="V42" s="1081"/>
      <c r="W42" s="1081"/>
      <c r="X42" s="1081"/>
      <c r="Y42" s="1081"/>
      <c r="Z42" s="1081"/>
      <c r="AA42" s="1081"/>
      <c r="AB42" s="161"/>
      <c r="AC42" s="1081"/>
      <c r="AD42" s="1081"/>
      <c r="AE42" s="1081"/>
      <c r="AF42" s="1081"/>
      <c r="AG42" s="378"/>
      <c r="AH42" s="1084"/>
      <c r="AI42" s="1084"/>
      <c r="AJ42" s="1084"/>
      <c r="AK42" s="1084"/>
      <c r="AL42" s="1084"/>
      <c r="AM42" s="135"/>
      <c r="AN42" s="1084"/>
      <c r="AO42" s="1084"/>
      <c r="AP42" s="1084"/>
      <c r="AQ42" s="1084"/>
      <c r="AR42" s="458"/>
      <c r="AS42" s="1072">
        <f t="shared" ref="AS42:AS60" si="4">IF(AH42=0,0,(AH42/(AH42+AN42)))</f>
        <v>0</v>
      </c>
      <c r="AT42" s="1072"/>
      <c r="AU42" s="1072"/>
      <c r="AV42" s="1072"/>
      <c r="AW42" s="1072"/>
      <c r="AX42" s="378"/>
      <c r="AY42" s="1098"/>
      <c r="AZ42" s="1099"/>
      <c r="BA42" s="1099"/>
      <c r="BB42" s="1099"/>
      <c r="BC42" s="1099"/>
      <c r="BD42" s="162"/>
      <c r="BE42" s="177" t="e">
        <f t="shared" si="2"/>
        <v>#DIV/0!</v>
      </c>
      <c r="BF42" s="172"/>
      <c r="BG42" s="1075"/>
      <c r="BH42" s="1076"/>
      <c r="BI42" s="1076"/>
      <c r="BJ42" s="1076"/>
      <c r="BK42" s="1076"/>
      <c r="BL42" s="459"/>
      <c r="BM42" s="1096">
        <f t="shared" ref="BM42:BM60" si="5">IF(AY42=0,0,(AY42/(AY42+BG42)))</f>
        <v>0</v>
      </c>
      <c r="BN42" s="1096"/>
      <c r="BO42" s="1096"/>
      <c r="BP42" s="456"/>
      <c r="BQ42" s="1097">
        <f t="shared" ref="BQ42:BQ60" si="6">IF(AS42&lt;BM42,AS42,BM42)</f>
        <v>0</v>
      </c>
      <c r="BR42" s="1097"/>
      <c r="BS42" s="1097"/>
      <c r="BT42" s="1097"/>
      <c r="BU42" s="1097"/>
      <c r="BV42" s="378"/>
      <c r="BW42" s="1094"/>
      <c r="BX42" s="1093"/>
      <c r="BY42" s="1093"/>
      <c r="BZ42" s="1093"/>
      <c r="CA42" s="1093"/>
      <c r="CC42" s="1094"/>
      <c r="CD42" s="1093"/>
      <c r="CE42" s="1093"/>
      <c r="CF42" s="1093"/>
      <c r="CG42" s="1093"/>
      <c r="CI42" s="1094"/>
      <c r="CJ42" s="1093"/>
      <c r="CK42" s="1093"/>
      <c r="CL42" s="1093"/>
      <c r="CM42" s="1093"/>
      <c r="CO42" s="1094"/>
      <c r="CP42" s="1093"/>
      <c r="CQ42" s="1093"/>
      <c r="CR42" s="1093"/>
      <c r="CS42" s="1093"/>
      <c r="CU42" s="1094"/>
      <c r="CV42" s="1093"/>
      <c r="CW42" s="1093"/>
      <c r="CX42" s="1093"/>
      <c r="CY42" s="1093"/>
    </row>
    <row r="43" spans="2:103">
      <c r="B43" s="1080"/>
      <c r="C43" s="1080"/>
      <c r="D43" s="1080"/>
      <c r="E43" s="1080"/>
      <c r="F43" s="1080"/>
      <c r="G43" s="1080"/>
      <c r="H43" s="1080"/>
      <c r="I43" s="135"/>
      <c r="J43" s="1079"/>
      <c r="K43" s="1080"/>
      <c r="L43" s="1080"/>
      <c r="M43" s="1080"/>
      <c r="N43" s="1080"/>
      <c r="O43" s="1080"/>
      <c r="P43" s="1080"/>
      <c r="Q43" s="1080"/>
      <c r="R43" s="1080"/>
      <c r="S43" s="1080"/>
      <c r="T43" s="1080"/>
      <c r="U43" s="161"/>
      <c r="V43" s="1081"/>
      <c r="W43" s="1081"/>
      <c r="X43" s="1081"/>
      <c r="Y43" s="1081"/>
      <c r="Z43" s="1081"/>
      <c r="AA43" s="1081"/>
      <c r="AB43" s="161"/>
      <c r="AC43" s="1081"/>
      <c r="AD43" s="1081"/>
      <c r="AE43" s="1081"/>
      <c r="AF43" s="1081"/>
      <c r="AG43" s="378"/>
      <c r="AH43" s="1084"/>
      <c r="AI43" s="1084"/>
      <c r="AJ43" s="1084"/>
      <c r="AK43" s="1084"/>
      <c r="AL43" s="1084"/>
      <c r="AM43" s="135"/>
      <c r="AN43" s="1084"/>
      <c r="AO43" s="1084"/>
      <c r="AP43" s="1084"/>
      <c r="AQ43" s="1084"/>
      <c r="AR43" s="458"/>
      <c r="AS43" s="1072">
        <f t="shared" si="4"/>
        <v>0</v>
      </c>
      <c r="AT43" s="1072"/>
      <c r="AU43" s="1072"/>
      <c r="AV43" s="1072"/>
      <c r="AW43" s="1072"/>
      <c r="AX43" s="378"/>
      <c r="AY43" s="1098"/>
      <c r="AZ43" s="1099"/>
      <c r="BA43" s="1099"/>
      <c r="BB43" s="1099"/>
      <c r="BC43" s="1099"/>
      <c r="BD43" s="162"/>
      <c r="BE43" s="177" t="e">
        <f t="shared" ref="BE43:BE60" si="7">AY43/$AY$61</f>
        <v>#DIV/0!</v>
      </c>
      <c r="BF43" s="172"/>
      <c r="BG43" s="1075"/>
      <c r="BH43" s="1076"/>
      <c r="BI43" s="1076"/>
      <c r="BJ43" s="1076"/>
      <c r="BK43" s="1076"/>
      <c r="BL43" s="459"/>
      <c r="BM43" s="1096">
        <f t="shared" si="5"/>
        <v>0</v>
      </c>
      <c r="BN43" s="1096"/>
      <c r="BO43" s="1096"/>
      <c r="BP43" s="456"/>
      <c r="BQ43" s="1097">
        <f t="shared" si="6"/>
        <v>0</v>
      </c>
      <c r="BR43" s="1097"/>
      <c r="BS43" s="1097"/>
      <c r="BT43" s="1097"/>
      <c r="BU43" s="1097"/>
      <c r="BV43" s="378"/>
      <c r="BW43" s="1094"/>
      <c r="BX43" s="1093"/>
      <c r="BY43" s="1093"/>
      <c r="BZ43" s="1093"/>
      <c r="CA43" s="1093"/>
      <c r="CC43" s="1094"/>
      <c r="CD43" s="1093"/>
      <c r="CE43" s="1093"/>
      <c r="CF43" s="1093"/>
      <c r="CG43" s="1093"/>
      <c r="CI43" s="1094"/>
      <c r="CJ43" s="1093"/>
      <c r="CK43" s="1093"/>
      <c r="CL43" s="1093"/>
      <c r="CM43" s="1093"/>
      <c r="CO43" s="1094"/>
      <c r="CP43" s="1093"/>
      <c r="CQ43" s="1093"/>
      <c r="CR43" s="1093"/>
      <c r="CS43" s="1093"/>
      <c r="CU43" s="1094"/>
      <c r="CV43" s="1093"/>
      <c r="CW43" s="1093"/>
      <c r="CX43" s="1093"/>
      <c r="CY43" s="1093"/>
    </row>
    <row r="44" spans="2:103">
      <c r="B44" s="1080"/>
      <c r="C44" s="1080"/>
      <c r="D44" s="1080"/>
      <c r="E44" s="1080"/>
      <c r="F44" s="1080"/>
      <c r="G44" s="1080"/>
      <c r="H44" s="1080"/>
      <c r="I44" s="135"/>
      <c r="J44" s="1079"/>
      <c r="K44" s="1080"/>
      <c r="L44" s="1080"/>
      <c r="M44" s="1080"/>
      <c r="N44" s="1080"/>
      <c r="O44" s="1080"/>
      <c r="P44" s="1080"/>
      <c r="Q44" s="1080"/>
      <c r="R44" s="1080"/>
      <c r="S44" s="1080"/>
      <c r="T44" s="1080"/>
      <c r="U44" s="161"/>
      <c r="V44" s="1081"/>
      <c r="W44" s="1081"/>
      <c r="X44" s="1081"/>
      <c r="Y44" s="1081"/>
      <c r="Z44" s="1081"/>
      <c r="AA44" s="1081"/>
      <c r="AB44" s="161"/>
      <c r="AC44" s="1081"/>
      <c r="AD44" s="1081"/>
      <c r="AE44" s="1081"/>
      <c r="AF44" s="1081"/>
      <c r="AG44" s="378"/>
      <c r="AH44" s="1084"/>
      <c r="AI44" s="1084"/>
      <c r="AJ44" s="1084"/>
      <c r="AK44" s="1084"/>
      <c r="AL44" s="1084"/>
      <c r="AM44" s="135"/>
      <c r="AN44" s="1084"/>
      <c r="AO44" s="1084"/>
      <c r="AP44" s="1084"/>
      <c r="AQ44" s="1084"/>
      <c r="AR44" s="458"/>
      <c r="AS44" s="1072">
        <f t="shared" si="4"/>
        <v>0</v>
      </c>
      <c r="AT44" s="1072"/>
      <c r="AU44" s="1072"/>
      <c r="AV44" s="1072"/>
      <c r="AW44" s="1072"/>
      <c r="AX44" s="378"/>
      <c r="AY44" s="1098"/>
      <c r="AZ44" s="1099"/>
      <c r="BA44" s="1099"/>
      <c r="BB44" s="1099"/>
      <c r="BC44" s="1099"/>
      <c r="BD44" s="162"/>
      <c r="BE44" s="177" t="e">
        <f t="shared" si="7"/>
        <v>#DIV/0!</v>
      </c>
      <c r="BF44" s="172"/>
      <c r="BG44" s="1075"/>
      <c r="BH44" s="1076"/>
      <c r="BI44" s="1076"/>
      <c r="BJ44" s="1076"/>
      <c r="BK44" s="1076"/>
      <c r="BL44" s="459"/>
      <c r="BM44" s="1096">
        <f t="shared" si="5"/>
        <v>0</v>
      </c>
      <c r="BN44" s="1096"/>
      <c r="BO44" s="1096"/>
      <c r="BP44" s="456"/>
      <c r="BQ44" s="1097">
        <f t="shared" si="6"/>
        <v>0</v>
      </c>
      <c r="BR44" s="1097"/>
      <c r="BS44" s="1097"/>
      <c r="BT44" s="1097"/>
      <c r="BU44" s="1097"/>
      <c r="BV44" s="378"/>
      <c r="BW44" s="1094"/>
      <c r="BX44" s="1093"/>
      <c r="BY44" s="1093"/>
      <c r="BZ44" s="1093"/>
      <c r="CA44" s="1093"/>
      <c r="CC44" s="1094"/>
      <c r="CD44" s="1093"/>
      <c r="CE44" s="1093"/>
      <c r="CF44" s="1093"/>
      <c r="CG44" s="1093"/>
      <c r="CI44" s="1094"/>
      <c r="CJ44" s="1093"/>
      <c r="CK44" s="1093"/>
      <c r="CL44" s="1093"/>
      <c r="CM44" s="1093"/>
      <c r="CO44" s="1094"/>
      <c r="CP44" s="1093"/>
      <c r="CQ44" s="1093"/>
      <c r="CR44" s="1093"/>
      <c r="CS44" s="1093"/>
      <c r="CU44" s="1094"/>
      <c r="CV44" s="1093"/>
      <c r="CW44" s="1093"/>
      <c r="CX44" s="1093"/>
      <c r="CY44" s="1093"/>
    </row>
    <row r="45" spans="2:103">
      <c r="B45" s="1080"/>
      <c r="C45" s="1080"/>
      <c r="D45" s="1080"/>
      <c r="E45" s="1080"/>
      <c r="F45" s="1080"/>
      <c r="G45" s="1080"/>
      <c r="H45" s="1080"/>
      <c r="I45" s="135"/>
      <c r="J45" s="1079"/>
      <c r="K45" s="1080"/>
      <c r="L45" s="1080"/>
      <c r="M45" s="1080"/>
      <c r="N45" s="1080"/>
      <c r="O45" s="1080"/>
      <c r="P45" s="1080"/>
      <c r="Q45" s="1080"/>
      <c r="R45" s="1080"/>
      <c r="S45" s="1080"/>
      <c r="T45" s="1080"/>
      <c r="U45" s="161"/>
      <c r="V45" s="1081"/>
      <c r="W45" s="1081"/>
      <c r="X45" s="1081"/>
      <c r="Y45" s="1081"/>
      <c r="Z45" s="1081"/>
      <c r="AA45" s="1081"/>
      <c r="AB45" s="161"/>
      <c r="AC45" s="1081"/>
      <c r="AD45" s="1081"/>
      <c r="AE45" s="1081"/>
      <c r="AF45" s="1081"/>
      <c r="AG45" s="378"/>
      <c r="AH45" s="1084"/>
      <c r="AI45" s="1084"/>
      <c r="AJ45" s="1084"/>
      <c r="AK45" s="1084"/>
      <c r="AL45" s="1084"/>
      <c r="AM45" s="135"/>
      <c r="AN45" s="1084"/>
      <c r="AO45" s="1084"/>
      <c r="AP45" s="1084"/>
      <c r="AQ45" s="1084"/>
      <c r="AR45" s="458"/>
      <c r="AS45" s="1072">
        <f t="shared" si="4"/>
        <v>0</v>
      </c>
      <c r="AT45" s="1072"/>
      <c r="AU45" s="1072"/>
      <c r="AV45" s="1072"/>
      <c r="AW45" s="1072"/>
      <c r="AX45" s="378"/>
      <c r="AY45" s="1098"/>
      <c r="AZ45" s="1099"/>
      <c r="BA45" s="1099"/>
      <c r="BB45" s="1099"/>
      <c r="BC45" s="1099"/>
      <c r="BD45" s="162"/>
      <c r="BE45" s="177" t="e">
        <f t="shared" si="7"/>
        <v>#DIV/0!</v>
      </c>
      <c r="BF45" s="172"/>
      <c r="BG45" s="1075"/>
      <c r="BH45" s="1076"/>
      <c r="BI45" s="1076"/>
      <c r="BJ45" s="1076"/>
      <c r="BK45" s="1076"/>
      <c r="BL45" s="459"/>
      <c r="BM45" s="1096">
        <f t="shared" si="5"/>
        <v>0</v>
      </c>
      <c r="BN45" s="1096"/>
      <c r="BO45" s="1096"/>
      <c r="BP45" s="456"/>
      <c r="BQ45" s="1097">
        <f t="shared" si="6"/>
        <v>0</v>
      </c>
      <c r="BR45" s="1097"/>
      <c r="BS45" s="1097"/>
      <c r="BT45" s="1097"/>
      <c r="BU45" s="1097"/>
      <c r="BV45" s="378"/>
      <c r="BW45" s="1094"/>
      <c r="BX45" s="1093"/>
      <c r="BY45" s="1093"/>
      <c r="BZ45" s="1093"/>
      <c r="CA45" s="1093"/>
      <c r="CC45" s="1094"/>
      <c r="CD45" s="1093"/>
      <c r="CE45" s="1093"/>
      <c r="CF45" s="1093"/>
      <c r="CG45" s="1093"/>
      <c r="CI45" s="1094"/>
      <c r="CJ45" s="1093"/>
      <c r="CK45" s="1093"/>
      <c r="CL45" s="1093"/>
      <c r="CM45" s="1093"/>
      <c r="CO45" s="1094"/>
      <c r="CP45" s="1093"/>
      <c r="CQ45" s="1093"/>
      <c r="CR45" s="1093"/>
      <c r="CS45" s="1093"/>
      <c r="CU45" s="1094"/>
      <c r="CV45" s="1093"/>
      <c r="CW45" s="1093"/>
      <c r="CX45" s="1093"/>
      <c r="CY45" s="1093"/>
    </row>
    <row r="46" spans="2:103">
      <c r="B46" s="1080"/>
      <c r="C46" s="1080"/>
      <c r="D46" s="1080"/>
      <c r="E46" s="1080"/>
      <c r="F46" s="1080"/>
      <c r="G46" s="1080"/>
      <c r="H46" s="1080"/>
      <c r="I46" s="135"/>
      <c r="J46" s="1079"/>
      <c r="K46" s="1080"/>
      <c r="L46" s="1080"/>
      <c r="M46" s="1080"/>
      <c r="N46" s="1080"/>
      <c r="O46" s="1080"/>
      <c r="P46" s="1080"/>
      <c r="Q46" s="1080"/>
      <c r="R46" s="1080"/>
      <c r="S46" s="1080"/>
      <c r="T46" s="1080"/>
      <c r="U46" s="161"/>
      <c r="V46" s="1081"/>
      <c r="W46" s="1081"/>
      <c r="X46" s="1081"/>
      <c r="Y46" s="1081"/>
      <c r="Z46" s="1081"/>
      <c r="AA46" s="1081"/>
      <c r="AB46" s="161"/>
      <c r="AC46" s="1081"/>
      <c r="AD46" s="1081"/>
      <c r="AE46" s="1081"/>
      <c r="AF46" s="1081"/>
      <c r="AG46" s="378"/>
      <c r="AH46" s="1084"/>
      <c r="AI46" s="1084"/>
      <c r="AJ46" s="1084"/>
      <c r="AK46" s="1084"/>
      <c r="AL46" s="1084"/>
      <c r="AM46" s="135"/>
      <c r="AN46" s="1084"/>
      <c r="AO46" s="1084"/>
      <c r="AP46" s="1084"/>
      <c r="AQ46" s="1084"/>
      <c r="AR46" s="458"/>
      <c r="AS46" s="1072">
        <f t="shared" si="4"/>
        <v>0</v>
      </c>
      <c r="AT46" s="1072"/>
      <c r="AU46" s="1072"/>
      <c r="AV46" s="1072"/>
      <c r="AW46" s="1072"/>
      <c r="AX46" s="378"/>
      <c r="AY46" s="1098"/>
      <c r="AZ46" s="1099"/>
      <c r="BA46" s="1099"/>
      <c r="BB46" s="1099"/>
      <c r="BC46" s="1099"/>
      <c r="BD46" s="162"/>
      <c r="BE46" s="177" t="e">
        <f t="shared" si="7"/>
        <v>#DIV/0!</v>
      </c>
      <c r="BF46" s="172"/>
      <c r="BG46" s="1075"/>
      <c r="BH46" s="1076"/>
      <c r="BI46" s="1076"/>
      <c r="BJ46" s="1076"/>
      <c r="BK46" s="1076"/>
      <c r="BL46" s="459"/>
      <c r="BM46" s="1096">
        <f t="shared" si="5"/>
        <v>0</v>
      </c>
      <c r="BN46" s="1096"/>
      <c r="BO46" s="1096"/>
      <c r="BP46" s="456"/>
      <c r="BQ46" s="1097">
        <f t="shared" si="6"/>
        <v>0</v>
      </c>
      <c r="BR46" s="1097"/>
      <c r="BS46" s="1097"/>
      <c r="BT46" s="1097"/>
      <c r="BU46" s="1097"/>
      <c r="BV46" s="378"/>
      <c r="BW46" s="1094"/>
      <c r="BX46" s="1093"/>
      <c r="BY46" s="1093"/>
      <c r="BZ46" s="1093"/>
      <c r="CA46" s="1093"/>
      <c r="CC46" s="1094"/>
      <c r="CD46" s="1093"/>
      <c r="CE46" s="1093"/>
      <c r="CF46" s="1093"/>
      <c r="CG46" s="1093"/>
      <c r="CI46" s="1094"/>
      <c r="CJ46" s="1093"/>
      <c r="CK46" s="1093"/>
      <c r="CL46" s="1093"/>
      <c r="CM46" s="1093"/>
      <c r="CO46" s="1094"/>
      <c r="CP46" s="1093"/>
      <c r="CQ46" s="1093"/>
      <c r="CR46" s="1093"/>
      <c r="CS46" s="1093"/>
      <c r="CU46" s="1094"/>
      <c r="CV46" s="1093"/>
      <c r="CW46" s="1093"/>
      <c r="CX46" s="1093"/>
      <c r="CY46" s="1093"/>
    </row>
    <row r="47" spans="2:103">
      <c r="B47" s="1080"/>
      <c r="C47" s="1080"/>
      <c r="D47" s="1080"/>
      <c r="E47" s="1080"/>
      <c r="F47" s="1080"/>
      <c r="G47" s="1080"/>
      <c r="H47" s="1080"/>
      <c r="I47" s="135"/>
      <c r="J47" s="1079"/>
      <c r="K47" s="1080"/>
      <c r="L47" s="1080"/>
      <c r="M47" s="1080"/>
      <c r="N47" s="1080"/>
      <c r="O47" s="1080"/>
      <c r="P47" s="1080"/>
      <c r="Q47" s="1080"/>
      <c r="R47" s="1080"/>
      <c r="S47" s="1080"/>
      <c r="T47" s="1080"/>
      <c r="U47" s="161"/>
      <c r="V47" s="1081"/>
      <c r="W47" s="1081"/>
      <c r="X47" s="1081"/>
      <c r="Y47" s="1081"/>
      <c r="Z47" s="1081"/>
      <c r="AA47" s="1081"/>
      <c r="AB47" s="161"/>
      <c r="AC47" s="1081"/>
      <c r="AD47" s="1081"/>
      <c r="AE47" s="1081"/>
      <c r="AF47" s="1081"/>
      <c r="AG47" s="378"/>
      <c r="AH47" s="1100"/>
      <c r="AI47" s="1100"/>
      <c r="AJ47" s="1100"/>
      <c r="AK47" s="1100"/>
      <c r="AL47" s="1100"/>
      <c r="AM47" s="135"/>
      <c r="AN47" s="1084"/>
      <c r="AO47" s="1084"/>
      <c r="AP47" s="1084"/>
      <c r="AQ47" s="1084"/>
      <c r="AR47" s="458"/>
      <c r="AS47" s="1072">
        <f t="shared" si="4"/>
        <v>0</v>
      </c>
      <c r="AT47" s="1072"/>
      <c r="AU47" s="1072"/>
      <c r="AV47" s="1072"/>
      <c r="AW47" s="1072"/>
      <c r="AX47" s="378"/>
      <c r="AY47" s="1098"/>
      <c r="AZ47" s="1099"/>
      <c r="BA47" s="1099"/>
      <c r="BB47" s="1099"/>
      <c r="BC47" s="1099"/>
      <c r="BD47" s="162"/>
      <c r="BE47" s="177" t="e">
        <f t="shared" si="7"/>
        <v>#DIV/0!</v>
      </c>
      <c r="BF47" s="172"/>
      <c r="BG47" s="1075"/>
      <c r="BH47" s="1076"/>
      <c r="BI47" s="1076"/>
      <c r="BJ47" s="1076"/>
      <c r="BK47" s="1076"/>
      <c r="BL47" s="459"/>
      <c r="BM47" s="1096">
        <f t="shared" si="5"/>
        <v>0</v>
      </c>
      <c r="BN47" s="1096"/>
      <c r="BO47" s="1096"/>
      <c r="BP47" s="456"/>
      <c r="BQ47" s="1097">
        <f t="shared" si="6"/>
        <v>0</v>
      </c>
      <c r="BR47" s="1097"/>
      <c r="BS47" s="1097"/>
      <c r="BT47" s="1097"/>
      <c r="BU47" s="1097"/>
      <c r="BV47" s="378"/>
      <c r="BW47" s="1094"/>
      <c r="BX47" s="1093"/>
      <c r="BY47" s="1093"/>
      <c r="BZ47" s="1093"/>
      <c r="CA47" s="1093"/>
      <c r="CC47" s="1094"/>
      <c r="CD47" s="1093"/>
      <c r="CE47" s="1093"/>
      <c r="CF47" s="1093"/>
      <c r="CG47" s="1093"/>
      <c r="CI47" s="1094"/>
      <c r="CJ47" s="1093"/>
      <c r="CK47" s="1093"/>
      <c r="CL47" s="1093"/>
      <c r="CM47" s="1093"/>
      <c r="CO47" s="1094"/>
      <c r="CP47" s="1093"/>
      <c r="CQ47" s="1093"/>
      <c r="CR47" s="1093"/>
      <c r="CS47" s="1093"/>
      <c r="CU47" s="1094"/>
      <c r="CV47" s="1093"/>
      <c r="CW47" s="1093"/>
      <c r="CX47" s="1093"/>
      <c r="CY47" s="1093"/>
    </row>
    <row r="48" spans="2:103">
      <c r="B48" s="1080"/>
      <c r="C48" s="1080"/>
      <c r="D48" s="1080"/>
      <c r="E48" s="1080"/>
      <c r="F48" s="1080"/>
      <c r="G48" s="1080"/>
      <c r="H48" s="1080"/>
      <c r="I48" s="135"/>
      <c r="J48" s="1079"/>
      <c r="K48" s="1080"/>
      <c r="L48" s="1080"/>
      <c r="M48" s="1080"/>
      <c r="N48" s="1080"/>
      <c r="O48" s="1080"/>
      <c r="P48" s="1080"/>
      <c r="Q48" s="1080"/>
      <c r="R48" s="1080"/>
      <c r="S48" s="1080"/>
      <c r="T48" s="1080"/>
      <c r="U48" s="161"/>
      <c r="V48" s="1081"/>
      <c r="W48" s="1081"/>
      <c r="X48" s="1081"/>
      <c r="Y48" s="1081"/>
      <c r="Z48" s="1081"/>
      <c r="AA48" s="1081"/>
      <c r="AB48" s="161"/>
      <c r="AC48" s="1081"/>
      <c r="AD48" s="1081"/>
      <c r="AE48" s="1081"/>
      <c r="AF48" s="1081"/>
      <c r="AG48" s="378"/>
      <c r="AH48" s="1084"/>
      <c r="AI48" s="1084"/>
      <c r="AJ48" s="1084"/>
      <c r="AK48" s="1084"/>
      <c r="AL48" s="1084"/>
      <c r="AM48" s="135"/>
      <c r="AN48" s="1084"/>
      <c r="AO48" s="1084"/>
      <c r="AP48" s="1084"/>
      <c r="AQ48" s="1084"/>
      <c r="AR48" s="458"/>
      <c r="AS48" s="1072">
        <f t="shared" si="4"/>
        <v>0</v>
      </c>
      <c r="AT48" s="1072"/>
      <c r="AU48" s="1072"/>
      <c r="AV48" s="1072"/>
      <c r="AW48" s="1072"/>
      <c r="AX48" s="378"/>
      <c r="AY48" s="1098"/>
      <c r="AZ48" s="1099"/>
      <c r="BA48" s="1099"/>
      <c r="BB48" s="1099"/>
      <c r="BC48" s="1099"/>
      <c r="BD48" s="162"/>
      <c r="BE48" s="177" t="e">
        <f t="shared" si="7"/>
        <v>#DIV/0!</v>
      </c>
      <c r="BF48" s="172"/>
      <c r="BG48" s="1075"/>
      <c r="BH48" s="1076"/>
      <c r="BI48" s="1076"/>
      <c r="BJ48" s="1076"/>
      <c r="BK48" s="1076"/>
      <c r="BL48" s="459"/>
      <c r="BM48" s="1096">
        <f t="shared" si="5"/>
        <v>0</v>
      </c>
      <c r="BN48" s="1096"/>
      <c r="BO48" s="1096"/>
      <c r="BP48" s="456"/>
      <c r="BQ48" s="1097">
        <f t="shared" si="6"/>
        <v>0</v>
      </c>
      <c r="BR48" s="1097"/>
      <c r="BS48" s="1097"/>
      <c r="BT48" s="1097"/>
      <c r="BU48" s="1097"/>
      <c r="BV48" s="378"/>
      <c r="BW48" s="1094"/>
      <c r="BX48" s="1093"/>
      <c r="BY48" s="1093"/>
      <c r="BZ48" s="1093"/>
      <c r="CA48" s="1093"/>
      <c r="CC48" s="1094"/>
      <c r="CD48" s="1093"/>
      <c r="CE48" s="1093"/>
      <c r="CF48" s="1093"/>
      <c r="CG48" s="1093"/>
      <c r="CI48" s="1094"/>
      <c r="CJ48" s="1093"/>
      <c r="CK48" s="1093"/>
      <c r="CL48" s="1093"/>
      <c r="CM48" s="1093"/>
      <c r="CO48" s="1094"/>
      <c r="CP48" s="1093"/>
      <c r="CQ48" s="1093"/>
      <c r="CR48" s="1093"/>
      <c r="CS48" s="1093"/>
      <c r="CU48" s="1094"/>
      <c r="CV48" s="1093"/>
      <c r="CW48" s="1093"/>
      <c r="CX48" s="1093"/>
      <c r="CY48" s="1093"/>
    </row>
    <row r="49" spans="2:103">
      <c r="B49" s="1080"/>
      <c r="C49" s="1080"/>
      <c r="D49" s="1080"/>
      <c r="E49" s="1080"/>
      <c r="F49" s="1080"/>
      <c r="G49" s="1080"/>
      <c r="H49" s="1080"/>
      <c r="I49" s="135"/>
      <c r="J49" s="1079"/>
      <c r="K49" s="1080"/>
      <c r="L49" s="1080"/>
      <c r="M49" s="1080"/>
      <c r="N49" s="1080"/>
      <c r="O49" s="1080"/>
      <c r="P49" s="1080"/>
      <c r="Q49" s="1080"/>
      <c r="R49" s="1080"/>
      <c r="S49" s="1080"/>
      <c r="T49" s="1080"/>
      <c r="U49" s="161"/>
      <c r="V49" s="1081"/>
      <c r="W49" s="1081"/>
      <c r="X49" s="1081"/>
      <c r="Y49" s="1081"/>
      <c r="Z49" s="1081"/>
      <c r="AA49" s="1081"/>
      <c r="AB49" s="161"/>
      <c r="AC49" s="1081"/>
      <c r="AD49" s="1081"/>
      <c r="AE49" s="1081"/>
      <c r="AF49" s="1081"/>
      <c r="AG49" s="378"/>
      <c r="AH49" s="1084"/>
      <c r="AI49" s="1084"/>
      <c r="AJ49" s="1084"/>
      <c r="AK49" s="1084"/>
      <c r="AL49" s="1084"/>
      <c r="AM49" s="135"/>
      <c r="AN49" s="1084"/>
      <c r="AO49" s="1084"/>
      <c r="AP49" s="1084"/>
      <c r="AQ49" s="1084"/>
      <c r="AR49" s="458"/>
      <c r="AS49" s="1072">
        <f t="shared" si="4"/>
        <v>0</v>
      </c>
      <c r="AT49" s="1072"/>
      <c r="AU49" s="1072"/>
      <c r="AV49" s="1072"/>
      <c r="AW49" s="1072"/>
      <c r="AX49" s="378"/>
      <c r="AY49" s="1098"/>
      <c r="AZ49" s="1099"/>
      <c r="BA49" s="1099"/>
      <c r="BB49" s="1099"/>
      <c r="BC49" s="1099"/>
      <c r="BD49" s="162"/>
      <c r="BE49" s="177" t="e">
        <f t="shared" si="7"/>
        <v>#DIV/0!</v>
      </c>
      <c r="BF49" s="172"/>
      <c r="BG49" s="1075"/>
      <c r="BH49" s="1076"/>
      <c r="BI49" s="1076"/>
      <c r="BJ49" s="1076"/>
      <c r="BK49" s="1076"/>
      <c r="BL49" s="459"/>
      <c r="BM49" s="1096">
        <f t="shared" si="5"/>
        <v>0</v>
      </c>
      <c r="BN49" s="1096"/>
      <c r="BO49" s="1096"/>
      <c r="BP49" s="456"/>
      <c r="BQ49" s="1097">
        <f t="shared" si="6"/>
        <v>0</v>
      </c>
      <c r="BR49" s="1097"/>
      <c r="BS49" s="1097"/>
      <c r="BT49" s="1097"/>
      <c r="BU49" s="1097"/>
      <c r="BV49" s="378"/>
      <c r="BW49" s="1094"/>
      <c r="BX49" s="1093"/>
      <c r="BY49" s="1093"/>
      <c r="BZ49" s="1093"/>
      <c r="CA49" s="1093"/>
      <c r="CC49" s="1094"/>
      <c r="CD49" s="1093"/>
      <c r="CE49" s="1093"/>
      <c r="CF49" s="1093"/>
      <c r="CG49" s="1093"/>
      <c r="CI49" s="1094"/>
      <c r="CJ49" s="1093"/>
      <c r="CK49" s="1093"/>
      <c r="CL49" s="1093"/>
      <c r="CM49" s="1093"/>
      <c r="CO49" s="1094"/>
      <c r="CP49" s="1093"/>
      <c r="CQ49" s="1093"/>
      <c r="CR49" s="1093"/>
      <c r="CS49" s="1093"/>
      <c r="CU49" s="1094"/>
      <c r="CV49" s="1093"/>
      <c r="CW49" s="1093"/>
      <c r="CX49" s="1093"/>
      <c r="CY49" s="1093"/>
    </row>
    <row r="50" spans="2:103">
      <c r="B50" s="1080"/>
      <c r="C50" s="1080"/>
      <c r="D50" s="1080"/>
      <c r="E50" s="1080"/>
      <c r="F50" s="1080"/>
      <c r="G50" s="1080"/>
      <c r="H50" s="1080"/>
      <c r="I50" s="135"/>
      <c r="J50" s="1079"/>
      <c r="K50" s="1080"/>
      <c r="L50" s="1080"/>
      <c r="M50" s="1080"/>
      <c r="N50" s="1080"/>
      <c r="O50" s="1080"/>
      <c r="P50" s="1080"/>
      <c r="Q50" s="1080"/>
      <c r="R50" s="1080"/>
      <c r="S50" s="1080"/>
      <c r="T50" s="1080"/>
      <c r="U50" s="161"/>
      <c r="V50" s="1081"/>
      <c r="W50" s="1081"/>
      <c r="X50" s="1081"/>
      <c r="Y50" s="1081"/>
      <c r="Z50" s="1081"/>
      <c r="AA50" s="1081"/>
      <c r="AB50" s="161"/>
      <c r="AC50" s="1081"/>
      <c r="AD50" s="1081"/>
      <c r="AE50" s="1081"/>
      <c r="AF50" s="1081"/>
      <c r="AG50" s="378"/>
      <c r="AH50" s="1084"/>
      <c r="AI50" s="1084"/>
      <c r="AJ50" s="1084"/>
      <c r="AK50" s="1084"/>
      <c r="AL50" s="1084"/>
      <c r="AM50" s="135"/>
      <c r="AN50" s="1084"/>
      <c r="AO50" s="1084"/>
      <c r="AP50" s="1084"/>
      <c r="AQ50" s="1084"/>
      <c r="AR50" s="458"/>
      <c r="AS50" s="1072">
        <f t="shared" si="4"/>
        <v>0</v>
      </c>
      <c r="AT50" s="1072"/>
      <c r="AU50" s="1072"/>
      <c r="AV50" s="1072"/>
      <c r="AW50" s="1072"/>
      <c r="AX50" s="378"/>
      <c r="AY50" s="1098"/>
      <c r="AZ50" s="1099"/>
      <c r="BA50" s="1099"/>
      <c r="BB50" s="1099"/>
      <c r="BC50" s="1099"/>
      <c r="BD50" s="162"/>
      <c r="BE50" s="177" t="e">
        <f t="shared" si="7"/>
        <v>#DIV/0!</v>
      </c>
      <c r="BF50" s="172"/>
      <c r="BG50" s="1075"/>
      <c r="BH50" s="1076"/>
      <c r="BI50" s="1076"/>
      <c r="BJ50" s="1076"/>
      <c r="BK50" s="1076"/>
      <c r="BL50" s="459"/>
      <c r="BM50" s="1096">
        <f t="shared" si="5"/>
        <v>0</v>
      </c>
      <c r="BN50" s="1096"/>
      <c r="BO50" s="1096"/>
      <c r="BP50" s="456"/>
      <c r="BQ50" s="1097">
        <f t="shared" si="6"/>
        <v>0</v>
      </c>
      <c r="BR50" s="1097"/>
      <c r="BS50" s="1097"/>
      <c r="BT50" s="1097"/>
      <c r="BU50" s="1097"/>
      <c r="BV50" s="378"/>
      <c r="BW50" s="1094"/>
      <c r="BX50" s="1093"/>
      <c r="BY50" s="1093"/>
      <c r="BZ50" s="1093"/>
      <c r="CA50" s="1093"/>
      <c r="CC50" s="1094"/>
      <c r="CD50" s="1093"/>
      <c r="CE50" s="1093"/>
      <c r="CF50" s="1093"/>
      <c r="CG50" s="1093"/>
      <c r="CI50" s="1094"/>
      <c r="CJ50" s="1093"/>
      <c r="CK50" s="1093"/>
      <c r="CL50" s="1093"/>
      <c r="CM50" s="1093"/>
      <c r="CO50" s="1094"/>
      <c r="CP50" s="1093"/>
      <c r="CQ50" s="1093"/>
      <c r="CR50" s="1093"/>
      <c r="CS50" s="1093"/>
      <c r="CU50" s="1094"/>
      <c r="CV50" s="1093"/>
      <c r="CW50" s="1093"/>
      <c r="CX50" s="1093"/>
      <c r="CY50" s="1093"/>
    </row>
    <row r="51" spans="2:103">
      <c r="B51" s="1080"/>
      <c r="C51" s="1080"/>
      <c r="D51" s="1080"/>
      <c r="E51" s="1080"/>
      <c r="F51" s="1080"/>
      <c r="G51" s="1080"/>
      <c r="H51" s="1080"/>
      <c r="I51" s="135"/>
      <c r="J51" s="1079"/>
      <c r="K51" s="1080"/>
      <c r="L51" s="1080"/>
      <c r="M51" s="1080"/>
      <c r="N51" s="1080"/>
      <c r="O51" s="1080"/>
      <c r="P51" s="1080"/>
      <c r="Q51" s="1080"/>
      <c r="R51" s="1080"/>
      <c r="S51" s="1080"/>
      <c r="T51" s="1080"/>
      <c r="U51" s="161"/>
      <c r="V51" s="1081"/>
      <c r="W51" s="1081"/>
      <c r="X51" s="1081"/>
      <c r="Y51" s="1081"/>
      <c r="Z51" s="1081"/>
      <c r="AA51" s="1081"/>
      <c r="AB51" s="161"/>
      <c r="AC51" s="1081"/>
      <c r="AD51" s="1081"/>
      <c r="AE51" s="1081"/>
      <c r="AF51" s="1081"/>
      <c r="AG51" s="378"/>
      <c r="AH51" s="1084"/>
      <c r="AI51" s="1084"/>
      <c r="AJ51" s="1084"/>
      <c r="AK51" s="1084"/>
      <c r="AL51" s="1084"/>
      <c r="AM51" s="135"/>
      <c r="AN51" s="1084"/>
      <c r="AO51" s="1084"/>
      <c r="AP51" s="1084"/>
      <c r="AQ51" s="1084"/>
      <c r="AR51" s="458"/>
      <c r="AS51" s="1072">
        <f t="shared" si="4"/>
        <v>0</v>
      </c>
      <c r="AT51" s="1072"/>
      <c r="AU51" s="1072"/>
      <c r="AV51" s="1072"/>
      <c r="AW51" s="1072"/>
      <c r="AX51" s="378"/>
      <c r="AY51" s="1098"/>
      <c r="AZ51" s="1099"/>
      <c r="BA51" s="1099"/>
      <c r="BB51" s="1099"/>
      <c r="BC51" s="1099"/>
      <c r="BD51" s="162"/>
      <c r="BE51" s="177" t="e">
        <f t="shared" si="7"/>
        <v>#DIV/0!</v>
      </c>
      <c r="BF51" s="172"/>
      <c r="BG51" s="1075"/>
      <c r="BH51" s="1076"/>
      <c r="BI51" s="1076"/>
      <c r="BJ51" s="1076"/>
      <c r="BK51" s="1076"/>
      <c r="BL51" s="459"/>
      <c r="BM51" s="1096">
        <f t="shared" si="5"/>
        <v>0</v>
      </c>
      <c r="BN51" s="1096"/>
      <c r="BO51" s="1096"/>
      <c r="BP51" s="456"/>
      <c r="BQ51" s="1097">
        <f t="shared" si="6"/>
        <v>0</v>
      </c>
      <c r="BR51" s="1097"/>
      <c r="BS51" s="1097"/>
      <c r="BT51" s="1097"/>
      <c r="BU51" s="1097"/>
      <c r="BV51" s="378"/>
      <c r="BW51" s="1094"/>
      <c r="BX51" s="1093"/>
      <c r="BY51" s="1093"/>
      <c r="BZ51" s="1093"/>
      <c r="CA51" s="1093"/>
      <c r="CC51" s="1094"/>
      <c r="CD51" s="1093"/>
      <c r="CE51" s="1093"/>
      <c r="CF51" s="1093"/>
      <c r="CG51" s="1093"/>
      <c r="CI51" s="1094"/>
      <c r="CJ51" s="1093"/>
      <c r="CK51" s="1093"/>
      <c r="CL51" s="1093"/>
      <c r="CM51" s="1093"/>
      <c r="CO51" s="1094"/>
      <c r="CP51" s="1093"/>
      <c r="CQ51" s="1093"/>
      <c r="CR51" s="1093"/>
      <c r="CS51" s="1093"/>
      <c r="CU51" s="1094"/>
      <c r="CV51" s="1093"/>
      <c r="CW51" s="1093"/>
      <c r="CX51" s="1093"/>
      <c r="CY51" s="1093"/>
    </row>
    <row r="52" spans="2:103">
      <c r="B52" s="1080"/>
      <c r="C52" s="1080"/>
      <c r="D52" s="1080"/>
      <c r="E52" s="1080"/>
      <c r="F52" s="1080"/>
      <c r="G52" s="1080"/>
      <c r="H52" s="1080"/>
      <c r="I52" s="135"/>
      <c r="J52" s="1079"/>
      <c r="K52" s="1080"/>
      <c r="L52" s="1080"/>
      <c r="M52" s="1080"/>
      <c r="N52" s="1080"/>
      <c r="O52" s="1080"/>
      <c r="P52" s="1080"/>
      <c r="Q52" s="1080"/>
      <c r="R52" s="1080"/>
      <c r="S52" s="1080"/>
      <c r="T52" s="1080"/>
      <c r="U52" s="161"/>
      <c r="V52" s="1081"/>
      <c r="W52" s="1081"/>
      <c r="X52" s="1081"/>
      <c r="Y52" s="1081"/>
      <c r="Z52" s="1081"/>
      <c r="AA52" s="1081"/>
      <c r="AB52" s="161"/>
      <c r="AC52" s="1081"/>
      <c r="AD52" s="1081"/>
      <c r="AE52" s="1081"/>
      <c r="AF52" s="1081"/>
      <c r="AG52" s="378"/>
      <c r="AH52" s="1084"/>
      <c r="AI52" s="1084"/>
      <c r="AJ52" s="1084"/>
      <c r="AK52" s="1084"/>
      <c r="AL52" s="1084"/>
      <c r="AM52" s="135"/>
      <c r="AN52" s="1084"/>
      <c r="AO52" s="1084"/>
      <c r="AP52" s="1084"/>
      <c r="AQ52" s="1084"/>
      <c r="AR52" s="458"/>
      <c r="AS52" s="1072">
        <f t="shared" si="4"/>
        <v>0</v>
      </c>
      <c r="AT52" s="1072"/>
      <c r="AU52" s="1072"/>
      <c r="AV52" s="1072"/>
      <c r="AW52" s="1072"/>
      <c r="AX52" s="378"/>
      <c r="AY52" s="1098"/>
      <c r="AZ52" s="1099"/>
      <c r="BA52" s="1099"/>
      <c r="BB52" s="1099"/>
      <c r="BC52" s="1099"/>
      <c r="BD52" s="162"/>
      <c r="BE52" s="177" t="e">
        <f t="shared" si="7"/>
        <v>#DIV/0!</v>
      </c>
      <c r="BF52" s="172"/>
      <c r="BG52" s="1075"/>
      <c r="BH52" s="1076"/>
      <c r="BI52" s="1076"/>
      <c r="BJ52" s="1076"/>
      <c r="BK52" s="1076"/>
      <c r="BL52" s="459"/>
      <c r="BM52" s="1096">
        <f t="shared" si="5"/>
        <v>0</v>
      </c>
      <c r="BN52" s="1096"/>
      <c r="BO52" s="1096"/>
      <c r="BP52" s="456"/>
      <c r="BQ52" s="1097">
        <f t="shared" si="6"/>
        <v>0</v>
      </c>
      <c r="BR52" s="1097"/>
      <c r="BS52" s="1097"/>
      <c r="BT52" s="1097"/>
      <c r="BU52" s="1097"/>
      <c r="BV52" s="378"/>
      <c r="BW52" s="1094"/>
      <c r="BX52" s="1093"/>
      <c r="BY52" s="1093"/>
      <c r="BZ52" s="1093"/>
      <c r="CA52" s="1093"/>
      <c r="CC52" s="1094"/>
      <c r="CD52" s="1093"/>
      <c r="CE52" s="1093"/>
      <c r="CF52" s="1093"/>
      <c r="CG52" s="1093"/>
      <c r="CI52" s="1094"/>
      <c r="CJ52" s="1093"/>
      <c r="CK52" s="1093"/>
      <c r="CL52" s="1093"/>
      <c r="CM52" s="1093"/>
      <c r="CO52" s="1094"/>
      <c r="CP52" s="1093"/>
      <c r="CQ52" s="1093"/>
      <c r="CR52" s="1093"/>
      <c r="CS52" s="1093"/>
      <c r="CU52" s="1094"/>
      <c r="CV52" s="1093"/>
      <c r="CW52" s="1093"/>
      <c r="CX52" s="1093"/>
      <c r="CY52" s="1093"/>
    </row>
    <row r="53" spans="2:103">
      <c r="B53" s="1080"/>
      <c r="C53" s="1080"/>
      <c r="D53" s="1080"/>
      <c r="E53" s="1080"/>
      <c r="F53" s="1080"/>
      <c r="G53" s="1080"/>
      <c r="H53" s="1080"/>
      <c r="I53" s="135"/>
      <c r="J53" s="1079"/>
      <c r="K53" s="1080"/>
      <c r="L53" s="1080"/>
      <c r="M53" s="1080"/>
      <c r="N53" s="1080"/>
      <c r="O53" s="1080"/>
      <c r="P53" s="1080"/>
      <c r="Q53" s="1080"/>
      <c r="R53" s="1080"/>
      <c r="S53" s="1080"/>
      <c r="T53" s="1080"/>
      <c r="U53" s="161"/>
      <c r="V53" s="1081"/>
      <c r="W53" s="1081"/>
      <c r="X53" s="1081"/>
      <c r="Y53" s="1081"/>
      <c r="Z53" s="1081"/>
      <c r="AA53" s="1081"/>
      <c r="AB53" s="161"/>
      <c r="AC53" s="1081"/>
      <c r="AD53" s="1081"/>
      <c r="AE53" s="1081"/>
      <c r="AF53" s="1081"/>
      <c r="AG53" s="378"/>
      <c r="AH53" s="1084"/>
      <c r="AI53" s="1084"/>
      <c r="AJ53" s="1084"/>
      <c r="AK53" s="1084"/>
      <c r="AL53" s="1084"/>
      <c r="AM53" s="135"/>
      <c r="AN53" s="1084"/>
      <c r="AO53" s="1084"/>
      <c r="AP53" s="1084"/>
      <c r="AQ53" s="1084"/>
      <c r="AR53" s="458"/>
      <c r="AS53" s="1072">
        <f t="shared" si="4"/>
        <v>0</v>
      </c>
      <c r="AT53" s="1072"/>
      <c r="AU53" s="1072"/>
      <c r="AV53" s="1072"/>
      <c r="AW53" s="1072"/>
      <c r="AX53" s="378"/>
      <c r="AY53" s="1098"/>
      <c r="AZ53" s="1099"/>
      <c r="BA53" s="1099"/>
      <c r="BB53" s="1099"/>
      <c r="BC53" s="1099"/>
      <c r="BD53" s="162"/>
      <c r="BE53" s="177" t="e">
        <f t="shared" si="7"/>
        <v>#DIV/0!</v>
      </c>
      <c r="BF53" s="172"/>
      <c r="BG53" s="1075"/>
      <c r="BH53" s="1076"/>
      <c r="BI53" s="1076"/>
      <c r="BJ53" s="1076"/>
      <c r="BK53" s="1076"/>
      <c r="BL53" s="459"/>
      <c r="BM53" s="1096">
        <f t="shared" si="5"/>
        <v>0</v>
      </c>
      <c r="BN53" s="1096"/>
      <c r="BO53" s="1096"/>
      <c r="BP53" s="456"/>
      <c r="BQ53" s="1097">
        <f t="shared" si="6"/>
        <v>0</v>
      </c>
      <c r="BR53" s="1097"/>
      <c r="BS53" s="1097"/>
      <c r="BT53" s="1097"/>
      <c r="BU53" s="1097"/>
      <c r="BV53" s="378"/>
      <c r="BW53" s="1094"/>
      <c r="BX53" s="1093"/>
      <c r="BY53" s="1093"/>
      <c r="BZ53" s="1093"/>
      <c r="CA53" s="1093"/>
      <c r="CC53" s="1094"/>
      <c r="CD53" s="1093"/>
      <c r="CE53" s="1093"/>
      <c r="CF53" s="1093"/>
      <c r="CG53" s="1093"/>
      <c r="CI53" s="1094"/>
      <c r="CJ53" s="1093"/>
      <c r="CK53" s="1093"/>
      <c r="CL53" s="1093"/>
      <c r="CM53" s="1093"/>
      <c r="CO53" s="1094"/>
      <c r="CP53" s="1093"/>
      <c r="CQ53" s="1093"/>
      <c r="CR53" s="1093"/>
      <c r="CS53" s="1093"/>
      <c r="CU53" s="1094"/>
      <c r="CV53" s="1093"/>
      <c r="CW53" s="1093"/>
      <c r="CX53" s="1093"/>
      <c r="CY53" s="1093"/>
    </row>
    <row r="54" spans="2:103">
      <c r="B54" s="1080"/>
      <c r="C54" s="1080"/>
      <c r="D54" s="1080"/>
      <c r="E54" s="1080"/>
      <c r="F54" s="1080"/>
      <c r="G54" s="1080"/>
      <c r="H54" s="1080"/>
      <c r="I54" s="135"/>
      <c r="J54" s="1079"/>
      <c r="K54" s="1080"/>
      <c r="L54" s="1080"/>
      <c r="M54" s="1080"/>
      <c r="N54" s="1080"/>
      <c r="O54" s="1080"/>
      <c r="P54" s="1080"/>
      <c r="Q54" s="1080"/>
      <c r="R54" s="1080"/>
      <c r="S54" s="1080"/>
      <c r="T54" s="1080"/>
      <c r="U54" s="161"/>
      <c r="V54" s="1081"/>
      <c r="W54" s="1081"/>
      <c r="X54" s="1081"/>
      <c r="Y54" s="1081"/>
      <c r="Z54" s="1081"/>
      <c r="AA54" s="1081"/>
      <c r="AB54" s="161"/>
      <c r="AC54" s="1081"/>
      <c r="AD54" s="1081"/>
      <c r="AE54" s="1081"/>
      <c r="AF54" s="1081"/>
      <c r="AG54" s="378"/>
      <c r="AH54" s="1084"/>
      <c r="AI54" s="1084"/>
      <c r="AJ54" s="1084"/>
      <c r="AK54" s="1084"/>
      <c r="AL54" s="1084"/>
      <c r="AM54" s="135"/>
      <c r="AN54" s="1084"/>
      <c r="AO54" s="1084"/>
      <c r="AP54" s="1084"/>
      <c r="AQ54" s="1084"/>
      <c r="AR54" s="458"/>
      <c r="AS54" s="1072">
        <f t="shared" si="4"/>
        <v>0</v>
      </c>
      <c r="AT54" s="1072"/>
      <c r="AU54" s="1072"/>
      <c r="AV54" s="1072"/>
      <c r="AW54" s="1072"/>
      <c r="AX54" s="378"/>
      <c r="AY54" s="1098"/>
      <c r="AZ54" s="1099"/>
      <c r="BA54" s="1099"/>
      <c r="BB54" s="1099"/>
      <c r="BC54" s="1099"/>
      <c r="BD54" s="162"/>
      <c r="BE54" s="177" t="e">
        <f t="shared" si="7"/>
        <v>#DIV/0!</v>
      </c>
      <c r="BF54" s="172"/>
      <c r="BG54" s="1075"/>
      <c r="BH54" s="1076"/>
      <c r="BI54" s="1076"/>
      <c r="BJ54" s="1076"/>
      <c r="BK54" s="1076"/>
      <c r="BL54" s="459"/>
      <c r="BM54" s="1096">
        <f t="shared" si="5"/>
        <v>0</v>
      </c>
      <c r="BN54" s="1096"/>
      <c r="BO54" s="1096"/>
      <c r="BP54" s="456"/>
      <c r="BQ54" s="1097">
        <f t="shared" si="6"/>
        <v>0</v>
      </c>
      <c r="BR54" s="1097"/>
      <c r="BS54" s="1097"/>
      <c r="BT54" s="1097"/>
      <c r="BU54" s="1097"/>
      <c r="BV54" s="378"/>
      <c r="BW54" s="1094"/>
      <c r="BX54" s="1093"/>
      <c r="BY54" s="1093"/>
      <c r="BZ54" s="1093"/>
      <c r="CA54" s="1093"/>
      <c r="CC54" s="1094"/>
      <c r="CD54" s="1093"/>
      <c r="CE54" s="1093"/>
      <c r="CF54" s="1093"/>
      <c r="CG54" s="1093"/>
      <c r="CI54" s="1094"/>
      <c r="CJ54" s="1093"/>
      <c r="CK54" s="1093"/>
      <c r="CL54" s="1093"/>
      <c r="CM54" s="1093"/>
      <c r="CO54" s="1094"/>
      <c r="CP54" s="1093"/>
      <c r="CQ54" s="1093"/>
      <c r="CR54" s="1093"/>
      <c r="CS54" s="1093"/>
      <c r="CU54" s="1094"/>
      <c r="CV54" s="1093"/>
      <c r="CW54" s="1093"/>
      <c r="CX54" s="1093"/>
      <c r="CY54" s="1093"/>
    </row>
    <row r="55" spans="2:103">
      <c r="B55" s="1080"/>
      <c r="C55" s="1080"/>
      <c r="D55" s="1080"/>
      <c r="E55" s="1080"/>
      <c r="F55" s="1080"/>
      <c r="G55" s="1080"/>
      <c r="H55" s="1080"/>
      <c r="I55" s="135"/>
      <c r="J55" s="1079"/>
      <c r="K55" s="1080"/>
      <c r="L55" s="1080"/>
      <c r="M55" s="1080"/>
      <c r="N55" s="1080"/>
      <c r="O55" s="1080"/>
      <c r="P55" s="1080"/>
      <c r="Q55" s="1080"/>
      <c r="R55" s="1080"/>
      <c r="S55" s="1080"/>
      <c r="T55" s="1080"/>
      <c r="U55" s="161"/>
      <c r="V55" s="1081"/>
      <c r="W55" s="1081"/>
      <c r="X55" s="1081"/>
      <c r="Y55" s="1081"/>
      <c r="Z55" s="1081"/>
      <c r="AA55" s="1081"/>
      <c r="AB55" s="161"/>
      <c r="AC55" s="1081"/>
      <c r="AD55" s="1081"/>
      <c r="AE55" s="1081"/>
      <c r="AF55" s="1081"/>
      <c r="AG55" s="378"/>
      <c r="AH55" s="1084"/>
      <c r="AI55" s="1084"/>
      <c r="AJ55" s="1084"/>
      <c r="AK55" s="1084"/>
      <c r="AL55" s="1084"/>
      <c r="AM55" s="135"/>
      <c r="AN55" s="1084"/>
      <c r="AO55" s="1084"/>
      <c r="AP55" s="1084"/>
      <c r="AQ55" s="1084"/>
      <c r="AR55" s="458"/>
      <c r="AS55" s="1072">
        <f t="shared" si="4"/>
        <v>0</v>
      </c>
      <c r="AT55" s="1072"/>
      <c r="AU55" s="1072"/>
      <c r="AV55" s="1072"/>
      <c r="AW55" s="1072"/>
      <c r="AX55" s="378"/>
      <c r="AY55" s="1098"/>
      <c r="AZ55" s="1099"/>
      <c r="BA55" s="1099"/>
      <c r="BB55" s="1099"/>
      <c r="BC55" s="1099"/>
      <c r="BD55" s="162"/>
      <c r="BE55" s="177" t="e">
        <f t="shared" si="7"/>
        <v>#DIV/0!</v>
      </c>
      <c r="BF55" s="172"/>
      <c r="BG55" s="1075"/>
      <c r="BH55" s="1076"/>
      <c r="BI55" s="1076"/>
      <c r="BJ55" s="1076"/>
      <c r="BK55" s="1076"/>
      <c r="BL55" s="459"/>
      <c r="BM55" s="1096">
        <f t="shared" si="5"/>
        <v>0</v>
      </c>
      <c r="BN55" s="1096"/>
      <c r="BO55" s="1096"/>
      <c r="BP55" s="456"/>
      <c r="BQ55" s="1097">
        <f t="shared" si="6"/>
        <v>0</v>
      </c>
      <c r="BR55" s="1097"/>
      <c r="BS55" s="1097"/>
      <c r="BT55" s="1097"/>
      <c r="BU55" s="1097"/>
      <c r="BV55" s="378"/>
      <c r="BW55" s="1094"/>
      <c r="BX55" s="1093"/>
      <c r="BY55" s="1093"/>
      <c r="BZ55" s="1093"/>
      <c r="CA55" s="1093"/>
      <c r="CC55" s="1094"/>
      <c r="CD55" s="1093"/>
      <c r="CE55" s="1093"/>
      <c r="CF55" s="1093"/>
      <c r="CG55" s="1093"/>
      <c r="CI55" s="1094"/>
      <c r="CJ55" s="1093"/>
      <c r="CK55" s="1093"/>
      <c r="CL55" s="1093"/>
      <c r="CM55" s="1093"/>
      <c r="CO55" s="1094"/>
      <c r="CP55" s="1093"/>
      <c r="CQ55" s="1093"/>
      <c r="CR55" s="1093"/>
      <c r="CS55" s="1093"/>
      <c r="CU55" s="1094"/>
      <c r="CV55" s="1093"/>
      <c r="CW55" s="1093"/>
      <c r="CX55" s="1093"/>
      <c r="CY55" s="1093"/>
    </row>
    <row r="56" spans="2:103">
      <c r="B56" s="1080"/>
      <c r="C56" s="1080"/>
      <c r="D56" s="1080"/>
      <c r="E56" s="1080"/>
      <c r="F56" s="1080"/>
      <c r="G56" s="1080"/>
      <c r="H56" s="1080"/>
      <c r="I56" s="135"/>
      <c r="J56" s="1079"/>
      <c r="K56" s="1080"/>
      <c r="L56" s="1080"/>
      <c r="M56" s="1080"/>
      <c r="N56" s="1080"/>
      <c r="O56" s="1080"/>
      <c r="P56" s="1080"/>
      <c r="Q56" s="1080"/>
      <c r="R56" s="1080"/>
      <c r="S56" s="1080"/>
      <c r="T56" s="1080"/>
      <c r="U56" s="161"/>
      <c r="V56" s="1081"/>
      <c r="W56" s="1081"/>
      <c r="X56" s="1081"/>
      <c r="Y56" s="1081"/>
      <c r="Z56" s="1081"/>
      <c r="AA56" s="1081"/>
      <c r="AB56" s="161"/>
      <c r="AC56" s="1081"/>
      <c r="AD56" s="1081"/>
      <c r="AE56" s="1081"/>
      <c r="AF56" s="1081"/>
      <c r="AG56" s="378"/>
      <c r="AH56" s="1084"/>
      <c r="AI56" s="1084"/>
      <c r="AJ56" s="1084"/>
      <c r="AK56" s="1084"/>
      <c r="AL56" s="1084"/>
      <c r="AM56" s="135"/>
      <c r="AN56" s="1084"/>
      <c r="AO56" s="1084"/>
      <c r="AP56" s="1084"/>
      <c r="AQ56" s="1084"/>
      <c r="AR56" s="458"/>
      <c r="AS56" s="1072">
        <f t="shared" si="4"/>
        <v>0</v>
      </c>
      <c r="AT56" s="1072"/>
      <c r="AU56" s="1072"/>
      <c r="AV56" s="1072"/>
      <c r="AW56" s="1072"/>
      <c r="AX56" s="378"/>
      <c r="AY56" s="1098"/>
      <c r="AZ56" s="1099"/>
      <c r="BA56" s="1099"/>
      <c r="BB56" s="1099"/>
      <c r="BC56" s="1099"/>
      <c r="BD56" s="162"/>
      <c r="BE56" s="177" t="e">
        <f t="shared" si="7"/>
        <v>#DIV/0!</v>
      </c>
      <c r="BF56" s="172"/>
      <c r="BG56" s="1075"/>
      <c r="BH56" s="1076"/>
      <c r="BI56" s="1076"/>
      <c r="BJ56" s="1076"/>
      <c r="BK56" s="1076"/>
      <c r="BL56" s="459"/>
      <c r="BM56" s="1096">
        <f t="shared" si="5"/>
        <v>0</v>
      </c>
      <c r="BN56" s="1096"/>
      <c r="BO56" s="1096"/>
      <c r="BP56" s="456"/>
      <c r="BQ56" s="1097">
        <f t="shared" si="6"/>
        <v>0</v>
      </c>
      <c r="BR56" s="1097"/>
      <c r="BS56" s="1097"/>
      <c r="BT56" s="1097"/>
      <c r="BU56" s="1097"/>
      <c r="BV56" s="378"/>
      <c r="BW56" s="1094"/>
      <c r="BX56" s="1093"/>
      <c r="BY56" s="1093"/>
      <c r="BZ56" s="1093"/>
      <c r="CA56" s="1093"/>
      <c r="CC56" s="1094"/>
      <c r="CD56" s="1093"/>
      <c r="CE56" s="1093"/>
      <c r="CF56" s="1093"/>
      <c r="CG56" s="1093"/>
      <c r="CI56" s="1094"/>
      <c r="CJ56" s="1093"/>
      <c r="CK56" s="1093"/>
      <c r="CL56" s="1093"/>
      <c r="CM56" s="1093"/>
      <c r="CO56" s="1094"/>
      <c r="CP56" s="1093"/>
      <c r="CQ56" s="1093"/>
      <c r="CR56" s="1093"/>
      <c r="CS56" s="1093"/>
      <c r="CU56" s="1094"/>
      <c r="CV56" s="1093"/>
      <c r="CW56" s="1093"/>
      <c r="CX56" s="1093"/>
      <c r="CY56" s="1093"/>
    </row>
    <row r="57" spans="2:103">
      <c r="B57" s="1080"/>
      <c r="C57" s="1080"/>
      <c r="D57" s="1080"/>
      <c r="E57" s="1080"/>
      <c r="F57" s="1080"/>
      <c r="G57" s="1080"/>
      <c r="H57" s="1080"/>
      <c r="I57" s="135"/>
      <c r="J57" s="1079"/>
      <c r="K57" s="1080"/>
      <c r="L57" s="1080"/>
      <c r="M57" s="1080"/>
      <c r="N57" s="1080"/>
      <c r="O57" s="1080"/>
      <c r="P57" s="1080"/>
      <c r="Q57" s="1080"/>
      <c r="R57" s="1080"/>
      <c r="S57" s="1080"/>
      <c r="T57" s="1080"/>
      <c r="U57" s="161"/>
      <c r="V57" s="1081"/>
      <c r="W57" s="1081"/>
      <c r="X57" s="1081"/>
      <c r="Y57" s="1081"/>
      <c r="Z57" s="1081"/>
      <c r="AA57" s="1081"/>
      <c r="AB57" s="161"/>
      <c r="AC57" s="1081"/>
      <c r="AD57" s="1081"/>
      <c r="AE57" s="1081"/>
      <c r="AF57" s="1081"/>
      <c r="AG57" s="378"/>
      <c r="AH57" s="1084"/>
      <c r="AI57" s="1084"/>
      <c r="AJ57" s="1084"/>
      <c r="AK57" s="1084"/>
      <c r="AL57" s="1084"/>
      <c r="AM57" s="135"/>
      <c r="AN57" s="1084"/>
      <c r="AO57" s="1084"/>
      <c r="AP57" s="1084"/>
      <c r="AQ57" s="1084"/>
      <c r="AR57" s="458"/>
      <c r="AS57" s="1072">
        <f>IF(AH57=0,0,(AH57/(AH57+AN57)))</f>
        <v>0</v>
      </c>
      <c r="AT57" s="1072"/>
      <c r="AU57" s="1072"/>
      <c r="AV57" s="1072"/>
      <c r="AW57" s="1072"/>
      <c r="AX57" s="378"/>
      <c r="AY57" s="1098"/>
      <c r="AZ57" s="1099"/>
      <c r="BA57" s="1099"/>
      <c r="BB57" s="1099"/>
      <c r="BC57" s="1099"/>
      <c r="BD57" s="162"/>
      <c r="BE57" s="177" t="e">
        <f t="shared" si="7"/>
        <v>#DIV/0!</v>
      </c>
      <c r="BF57" s="172"/>
      <c r="BG57" s="1075"/>
      <c r="BH57" s="1076"/>
      <c r="BI57" s="1076"/>
      <c r="BJ57" s="1076"/>
      <c r="BK57" s="1076"/>
      <c r="BL57" s="459"/>
      <c r="BM57" s="1096">
        <f>IF(AY57=0,0,(AY57/(AY57+BG57)))</f>
        <v>0</v>
      </c>
      <c r="BN57" s="1096"/>
      <c r="BO57" s="1096"/>
      <c r="BP57" s="456"/>
      <c r="BQ57" s="1097">
        <f>IF(AS57&lt;BM57,AS57,BM57)</f>
        <v>0</v>
      </c>
      <c r="BR57" s="1097"/>
      <c r="BS57" s="1097"/>
      <c r="BT57" s="1097"/>
      <c r="BU57" s="1097"/>
      <c r="BV57" s="378"/>
      <c r="BW57" s="1094"/>
      <c r="BX57" s="1093"/>
      <c r="BY57" s="1093"/>
      <c r="BZ57" s="1093"/>
      <c r="CA57" s="1093"/>
      <c r="CC57" s="1094"/>
      <c r="CD57" s="1093"/>
      <c r="CE57" s="1093"/>
      <c r="CF57" s="1093"/>
      <c r="CG57" s="1093"/>
      <c r="CI57" s="1094"/>
      <c r="CJ57" s="1093"/>
      <c r="CK57" s="1093"/>
      <c r="CL57" s="1093"/>
      <c r="CM57" s="1093"/>
      <c r="CO57" s="1094"/>
      <c r="CP57" s="1093"/>
      <c r="CQ57" s="1093"/>
      <c r="CR57" s="1093"/>
      <c r="CS57" s="1093"/>
      <c r="CU57" s="1094"/>
      <c r="CV57" s="1093"/>
      <c r="CW57" s="1093"/>
      <c r="CX57" s="1093"/>
      <c r="CY57" s="1093"/>
    </row>
    <row r="58" spans="2:103">
      <c r="B58" s="1080"/>
      <c r="C58" s="1080"/>
      <c r="D58" s="1080"/>
      <c r="E58" s="1080"/>
      <c r="F58" s="1080"/>
      <c r="G58" s="1080"/>
      <c r="H58" s="1080"/>
      <c r="I58" s="135"/>
      <c r="J58" s="1079"/>
      <c r="K58" s="1080"/>
      <c r="L58" s="1080"/>
      <c r="M58" s="1080"/>
      <c r="N58" s="1080"/>
      <c r="O58" s="1080"/>
      <c r="P58" s="1080"/>
      <c r="Q58" s="1080"/>
      <c r="R58" s="1080"/>
      <c r="S58" s="1080"/>
      <c r="T58" s="1080"/>
      <c r="U58" s="161"/>
      <c r="V58" s="1081"/>
      <c r="W58" s="1081"/>
      <c r="X58" s="1081"/>
      <c r="Y58" s="1081"/>
      <c r="Z58" s="1081"/>
      <c r="AA58" s="1081"/>
      <c r="AB58" s="161"/>
      <c r="AC58" s="1081"/>
      <c r="AD58" s="1081"/>
      <c r="AE58" s="1081"/>
      <c r="AF58" s="1081"/>
      <c r="AG58" s="378"/>
      <c r="AH58" s="1084"/>
      <c r="AI58" s="1084"/>
      <c r="AJ58" s="1084"/>
      <c r="AK58" s="1084"/>
      <c r="AL58" s="1084"/>
      <c r="AM58" s="135"/>
      <c r="AN58" s="1084"/>
      <c r="AO58" s="1084"/>
      <c r="AP58" s="1084"/>
      <c r="AQ58" s="1084"/>
      <c r="AR58" s="458"/>
      <c r="AS58" s="1072">
        <f t="shared" si="4"/>
        <v>0</v>
      </c>
      <c r="AT58" s="1072"/>
      <c r="AU58" s="1072"/>
      <c r="AV58" s="1072"/>
      <c r="AW58" s="1072"/>
      <c r="AX58" s="378"/>
      <c r="AY58" s="1098"/>
      <c r="AZ58" s="1099"/>
      <c r="BA58" s="1099"/>
      <c r="BB58" s="1099"/>
      <c r="BC58" s="1099"/>
      <c r="BD58" s="162"/>
      <c r="BE58" s="177" t="e">
        <f t="shared" si="7"/>
        <v>#DIV/0!</v>
      </c>
      <c r="BF58" s="172"/>
      <c r="BG58" s="1075"/>
      <c r="BH58" s="1076"/>
      <c r="BI58" s="1076"/>
      <c r="BJ58" s="1076"/>
      <c r="BK58" s="1076"/>
      <c r="BL58" s="459"/>
      <c r="BM58" s="1096">
        <f t="shared" si="5"/>
        <v>0</v>
      </c>
      <c r="BN58" s="1096"/>
      <c r="BO58" s="1096"/>
      <c r="BP58" s="456"/>
      <c r="BQ58" s="1097">
        <f t="shared" si="6"/>
        <v>0</v>
      </c>
      <c r="BR58" s="1097"/>
      <c r="BS58" s="1097"/>
      <c r="BT58" s="1097"/>
      <c r="BU58" s="1097"/>
      <c r="BV58" s="378"/>
      <c r="BW58" s="1094"/>
      <c r="BX58" s="1093"/>
      <c r="BY58" s="1093"/>
      <c r="BZ58" s="1093"/>
      <c r="CA58" s="1093"/>
      <c r="CC58" s="1094"/>
      <c r="CD58" s="1093"/>
      <c r="CE58" s="1093"/>
      <c r="CF58" s="1093"/>
      <c r="CG58" s="1093"/>
      <c r="CI58" s="1094"/>
      <c r="CJ58" s="1093"/>
      <c r="CK58" s="1093"/>
      <c r="CL58" s="1093"/>
      <c r="CM58" s="1093"/>
      <c r="CO58" s="1094"/>
      <c r="CP58" s="1093"/>
      <c r="CQ58" s="1093"/>
      <c r="CR58" s="1093"/>
      <c r="CS58" s="1093"/>
      <c r="CU58" s="1094"/>
      <c r="CV58" s="1093"/>
      <c r="CW58" s="1093"/>
      <c r="CX58" s="1093"/>
      <c r="CY58" s="1093"/>
    </row>
    <row r="59" spans="2:103">
      <c r="B59" s="1080"/>
      <c r="C59" s="1080"/>
      <c r="D59" s="1080"/>
      <c r="E59" s="1080"/>
      <c r="F59" s="1080"/>
      <c r="G59" s="1080"/>
      <c r="H59" s="1080"/>
      <c r="I59" s="135"/>
      <c r="J59" s="1079"/>
      <c r="K59" s="1080"/>
      <c r="L59" s="1080"/>
      <c r="M59" s="1080"/>
      <c r="N59" s="1080"/>
      <c r="O59" s="1080"/>
      <c r="P59" s="1080"/>
      <c r="Q59" s="1080"/>
      <c r="R59" s="1080"/>
      <c r="S59" s="1080"/>
      <c r="T59" s="1080"/>
      <c r="U59" s="161"/>
      <c r="V59" s="1081"/>
      <c r="W59" s="1081"/>
      <c r="X59" s="1081"/>
      <c r="Y59" s="1081"/>
      <c r="Z59" s="1081"/>
      <c r="AA59" s="1081"/>
      <c r="AB59" s="161"/>
      <c r="AC59" s="1081"/>
      <c r="AD59" s="1081"/>
      <c r="AE59" s="1081"/>
      <c r="AF59" s="1081"/>
      <c r="AG59" s="378"/>
      <c r="AH59" s="1084"/>
      <c r="AI59" s="1084"/>
      <c r="AJ59" s="1084"/>
      <c r="AK59" s="1084"/>
      <c r="AL59" s="1084"/>
      <c r="AM59" s="135"/>
      <c r="AN59" s="1084"/>
      <c r="AO59" s="1084"/>
      <c r="AP59" s="1084"/>
      <c r="AQ59" s="1084"/>
      <c r="AR59" s="458"/>
      <c r="AS59" s="1072">
        <f t="shared" si="4"/>
        <v>0</v>
      </c>
      <c r="AT59" s="1072"/>
      <c r="AU59" s="1072"/>
      <c r="AV59" s="1072"/>
      <c r="AW59" s="1072"/>
      <c r="AX59" s="378"/>
      <c r="AY59" s="1098"/>
      <c r="AZ59" s="1099"/>
      <c r="BA59" s="1099"/>
      <c r="BB59" s="1099"/>
      <c r="BC59" s="1099"/>
      <c r="BD59" s="162"/>
      <c r="BE59" s="465" t="e">
        <f t="shared" si="7"/>
        <v>#DIV/0!</v>
      </c>
      <c r="BF59" s="172"/>
      <c r="BG59" s="1075"/>
      <c r="BH59" s="1076"/>
      <c r="BI59" s="1076"/>
      <c r="BJ59" s="1076"/>
      <c r="BK59" s="1076"/>
      <c r="BL59" s="459"/>
      <c r="BM59" s="1096">
        <f t="shared" si="5"/>
        <v>0</v>
      </c>
      <c r="BN59" s="1096"/>
      <c r="BO59" s="1096"/>
      <c r="BP59" s="456"/>
      <c r="BQ59" s="1097">
        <f t="shared" si="6"/>
        <v>0</v>
      </c>
      <c r="BR59" s="1097"/>
      <c r="BS59" s="1097"/>
      <c r="BT59" s="1097"/>
      <c r="BU59" s="1097"/>
      <c r="BV59" s="378"/>
      <c r="BW59" s="1094"/>
      <c r="BX59" s="1093"/>
      <c r="BY59" s="1093"/>
      <c r="BZ59" s="1093"/>
      <c r="CA59" s="1093"/>
      <c r="CC59" s="1094"/>
      <c r="CD59" s="1093"/>
      <c r="CE59" s="1093"/>
      <c r="CF59" s="1093"/>
      <c r="CG59" s="1093"/>
      <c r="CI59" s="1094"/>
      <c r="CJ59" s="1093"/>
      <c r="CK59" s="1093"/>
      <c r="CL59" s="1093"/>
      <c r="CM59" s="1093"/>
      <c r="CO59" s="1094"/>
      <c r="CP59" s="1093"/>
      <c r="CQ59" s="1093"/>
      <c r="CR59" s="1093"/>
      <c r="CS59" s="1093"/>
      <c r="CU59" s="1094"/>
      <c r="CV59" s="1093"/>
      <c r="CW59" s="1093"/>
      <c r="CX59" s="1093"/>
      <c r="CY59" s="1093"/>
    </row>
    <row r="60" spans="2:103" ht="13.5" thickBot="1">
      <c r="B60" s="1101"/>
      <c r="C60" s="1101"/>
      <c r="D60" s="1101"/>
      <c r="E60" s="1101"/>
      <c r="F60" s="1101"/>
      <c r="G60" s="1101"/>
      <c r="H60" s="1101"/>
      <c r="J60" s="1102"/>
      <c r="K60" s="1101"/>
      <c r="L60" s="1101"/>
      <c r="M60" s="1101"/>
      <c r="N60" s="1101"/>
      <c r="O60" s="1101"/>
      <c r="P60" s="1101"/>
      <c r="Q60" s="1101"/>
      <c r="R60" s="1101"/>
      <c r="S60" s="1101"/>
      <c r="T60" s="1101"/>
      <c r="U60" s="81"/>
      <c r="V60" s="1081"/>
      <c r="W60" s="1081"/>
      <c r="X60" s="1081"/>
      <c r="Y60" s="1081"/>
      <c r="Z60" s="1081"/>
      <c r="AA60" s="1081"/>
      <c r="AB60" s="81"/>
      <c r="AC60" s="1081"/>
      <c r="AD60" s="1081"/>
      <c r="AE60" s="1081"/>
      <c r="AF60" s="1081"/>
      <c r="AG60" s="378"/>
      <c r="AH60" s="1103"/>
      <c r="AI60" s="1103"/>
      <c r="AJ60" s="1103"/>
      <c r="AK60" s="1103"/>
      <c r="AL60" s="1103"/>
      <c r="AN60" s="1103"/>
      <c r="AO60" s="1103"/>
      <c r="AP60" s="1103"/>
      <c r="AQ60" s="1103"/>
      <c r="AR60" s="458"/>
      <c r="AS60" s="1072">
        <f t="shared" si="4"/>
        <v>0</v>
      </c>
      <c r="AT60" s="1072"/>
      <c r="AU60" s="1072"/>
      <c r="AV60" s="1072"/>
      <c r="AW60" s="1072"/>
      <c r="AX60" s="378"/>
      <c r="AY60" s="1104"/>
      <c r="AZ60" s="1105"/>
      <c r="BA60" s="1105"/>
      <c r="BB60" s="1105"/>
      <c r="BC60" s="1105"/>
      <c r="BD60" s="138"/>
      <c r="BE60" s="466" t="e">
        <f t="shared" si="7"/>
        <v>#DIV/0!</v>
      </c>
      <c r="BF60" s="173"/>
      <c r="BG60" s="1106"/>
      <c r="BH60" s="1107"/>
      <c r="BI60" s="1107"/>
      <c r="BJ60" s="1107"/>
      <c r="BK60" s="1107"/>
      <c r="BL60" s="459"/>
      <c r="BM60" s="1096">
        <f t="shared" si="5"/>
        <v>0</v>
      </c>
      <c r="BN60" s="1096"/>
      <c r="BO60" s="1096"/>
      <c r="BP60" s="456"/>
      <c r="BQ60" s="1108">
        <f t="shared" si="6"/>
        <v>0</v>
      </c>
      <c r="BR60" s="1108"/>
      <c r="BS60" s="1108"/>
      <c r="BT60" s="1108"/>
      <c r="BU60" s="1108"/>
      <c r="BV60" s="378"/>
      <c r="BW60" s="1094"/>
      <c r="BX60" s="1093"/>
      <c r="BY60" s="1093"/>
      <c r="BZ60" s="1093"/>
      <c r="CA60" s="1093"/>
      <c r="CC60" s="1094"/>
      <c r="CD60" s="1093"/>
      <c r="CE60" s="1093"/>
      <c r="CF60" s="1093"/>
      <c r="CG60" s="1093"/>
      <c r="CI60" s="1094"/>
      <c r="CJ60" s="1093"/>
      <c r="CK60" s="1093"/>
      <c r="CL60" s="1093"/>
      <c r="CM60" s="1093"/>
      <c r="CO60" s="1094"/>
      <c r="CP60" s="1093"/>
      <c r="CQ60" s="1093"/>
      <c r="CR60" s="1093"/>
      <c r="CS60" s="1093"/>
      <c r="CU60" s="1094"/>
      <c r="CV60" s="1093"/>
      <c r="CW60" s="1093"/>
      <c r="CX60" s="1093"/>
      <c r="CY60" s="1093"/>
    </row>
    <row r="61" spans="2:103" ht="14.25" customHeight="1" thickTop="1">
      <c r="AH61" s="1112">
        <f>SUM(AH10:AL60)</f>
        <v>0</v>
      </c>
      <c r="AI61" s="1112"/>
      <c r="AJ61" s="1112"/>
      <c r="AK61" s="1112"/>
      <c r="AL61" s="1112"/>
      <c r="AN61" s="1112">
        <f>SUM(AN10:AQ60)</f>
        <v>0</v>
      </c>
      <c r="AO61" s="1112"/>
      <c r="AP61" s="1112"/>
      <c r="AQ61" s="1112"/>
      <c r="AY61" s="1113">
        <f>SUM(AY10:BC60)</f>
        <v>0</v>
      </c>
      <c r="AZ61" s="1113"/>
      <c r="BA61" s="1113"/>
      <c r="BB61" s="1113"/>
      <c r="BC61" s="1113"/>
      <c r="BD61" s="174"/>
      <c r="BE61" s="175"/>
      <c r="BF61" s="455"/>
      <c r="BG61" s="1114">
        <f>SUM(BG10:BK60)</f>
        <v>0</v>
      </c>
      <c r="BH61" s="1114"/>
      <c r="BI61" s="1114"/>
      <c r="BJ61" s="1114"/>
      <c r="BK61" s="1114"/>
      <c r="BL61" s="455"/>
      <c r="BM61" s="455"/>
      <c r="BN61" s="455"/>
      <c r="BP61" s="192"/>
      <c r="BQ61" s="1110"/>
      <c r="BR61" s="1111"/>
      <c r="BS61" s="1111"/>
      <c r="BT61" s="1111"/>
      <c r="BU61" s="1111"/>
      <c r="BV61" s="455"/>
    </row>
    <row r="62" spans="2:103">
      <c r="BQ62" s="1109"/>
      <c r="BR62" s="1109"/>
      <c r="BS62" s="1109"/>
      <c r="BT62" s="1109"/>
      <c r="BU62" s="1109"/>
    </row>
    <row r="63" spans="2:103" ht="9.75" customHeight="1">
      <c r="C63" s="83"/>
      <c r="BQ63" s="1109"/>
      <c r="BR63" s="1109"/>
      <c r="BS63" s="1109"/>
      <c r="BT63" s="1109"/>
      <c r="BU63" s="1109"/>
    </row>
  </sheetData>
  <sheetProtection algorithmName="SHA-512" hashValue="EVvYkQNYiisiBdwU0dwZgjcVvCEEk7urquqc6zE8E+4ZJiTsqj8KNSOUwakOd1ZlkvnClGoTwfQD1BNN3+vw+g==" saltValue="mB72wFvt/79LHUc8jhXv3w==" spinCount="100000" sheet="1" selectLockedCells="1"/>
  <customSheetViews>
    <customSheetView guid="{FB69FFF1-34BD-45AF-976A-153282F1EF02}" showGridLines="0" fitToPage="1" hiddenColumns="1">
      <selection activeCell="Q5" sqref="Q5:W5"/>
      <pageMargins left="0.7" right="0.7" top="0.75" bottom="0.75" header="0.3" footer="0.3"/>
      <pageSetup scale="65" orientation="landscape" r:id="rId1"/>
      <headerFooter>
        <oddFooter>&amp;L&amp;8Rev 11/2015</oddFooter>
      </headerFooter>
    </customSheetView>
  </customSheetViews>
  <mergeCells count="850">
    <mergeCell ref="B4:AA4"/>
    <mergeCell ref="BE4:BV4"/>
    <mergeCell ref="B3:AA3"/>
    <mergeCell ref="BE3:BV3"/>
    <mergeCell ref="AB3:AN3"/>
    <mergeCell ref="AB4:AN4"/>
    <mergeCell ref="AO3:BD3"/>
    <mergeCell ref="AO4:BD4"/>
    <mergeCell ref="BW57:CA57"/>
    <mergeCell ref="Z7:AN7"/>
    <mergeCell ref="AO7:AT7"/>
    <mergeCell ref="B7:P7"/>
    <mergeCell ref="Q7:W7"/>
    <mergeCell ref="AC32:AF32"/>
    <mergeCell ref="AC33:AF33"/>
    <mergeCell ref="AC34:AF34"/>
    <mergeCell ref="AC35:AF35"/>
    <mergeCell ref="V27:AA27"/>
    <mergeCell ref="V28:AA28"/>
    <mergeCell ref="V29:AA29"/>
    <mergeCell ref="V30:AA30"/>
    <mergeCell ref="V31:AA31"/>
    <mergeCell ref="V32:AA32"/>
    <mergeCell ref="V33:AA33"/>
    <mergeCell ref="CC57:CG57"/>
    <mergeCell ref="CI57:CM57"/>
    <mergeCell ref="CO57:CS57"/>
    <mergeCell ref="CU57:CY57"/>
    <mergeCell ref="B57:H57"/>
    <mergeCell ref="J57:T57"/>
    <mergeCell ref="V57:AA57"/>
    <mergeCell ref="AC57:AF57"/>
    <mergeCell ref="AH57:AL57"/>
    <mergeCell ref="AN57:AQ57"/>
    <mergeCell ref="AS57:AW57"/>
    <mergeCell ref="AY57:BC57"/>
    <mergeCell ref="BG57:BK57"/>
    <mergeCell ref="AC59:AF59"/>
    <mergeCell ref="AC60:AF60"/>
    <mergeCell ref="AC45:AF45"/>
    <mergeCell ref="AC46:AF46"/>
    <mergeCell ref="AC47:AF47"/>
    <mergeCell ref="AC48:AF48"/>
    <mergeCell ref="AC49:AF49"/>
    <mergeCell ref="AC50:AF50"/>
    <mergeCell ref="AC51:AF51"/>
    <mergeCell ref="AC52:AF52"/>
    <mergeCell ref="AC53:AF53"/>
    <mergeCell ref="V60:AA60"/>
    <mergeCell ref="AC21:AF21"/>
    <mergeCell ref="AC22:AF22"/>
    <mergeCell ref="AC14:AF14"/>
    <mergeCell ref="AC15:AF15"/>
    <mergeCell ref="AC17:AF17"/>
    <mergeCell ref="AC18:AF18"/>
    <mergeCell ref="AC19:AF19"/>
    <mergeCell ref="AC20:AF20"/>
    <mergeCell ref="AC25:AF25"/>
    <mergeCell ref="AC26:AF26"/>
    <mergeCell ref="AC27:AF27"/>
    <mergeCell ref="AC28:AF28"/>
    <mergeCell ref="AC29:AF29"/>
    <mergeCell ref="AC30:AF30"/>
    <mergeCell ref="AC31:AF31"/>
    <mergeCell ref="AC24:AF24"/>
    <mergeCell ref="AC23:AF23"/>
    <mergeCell ref="V51:AA51"/>
    <mergeCell ref="V52:AA52"/>
    <mergeCell ref="V23:AA23"/>
    <mergeCell ref="V24:AA24"/>
    <mergeCell ref="V25:AA25"/>
    <mergeCell ref="V26:AA26"/>
    <mergeCell ref="BQ62:BU63"/>
    <mergeCell ref="BQ61:BU61"/>
    <mergeCell ref="BM57:BO57"/>
    <mergeCell ref="BQ57:BU57"/>
    <mergeCell ref="AC54:AF54"/>
    <mergeCell ref="AC55:AF55"/>
    <mergeCell ref="AC56:AF56"/>
    <mergeCell ref="AC58:AF58"/>
    <mergeCell ref="AC36:AF36"/>
    <mergeCell ref="AC37:AF37"/>
    <mergeCell ref="AC38:AF38"/>
    <mergeCell ref="AC39:AF39"/>
    <mergeCell ref="AC40:AF40"/>
    <mergeCell ref="AC41:AF41"/>
    <mergeCell ref="AC42:AF42"/>
    <mergeCell ref="AC43:AF43"/>
    <mergeCell ref="AC44:AF44"/>
    <mergeCell ref="AH61:AL61"/>
    <mergeCell ref="AN61:AQ61"/>
    <mergeCell ref="AY61:BC61"/>
    <mergeCell ref="BG61:BK61"/>
    <mergeCell ref="AS53:AW53"/>
    <mergeCell ref="AY53:BC53"/>
    <mergeCell ref="AS51:AW51"/>
    <mergeCell ref="V34:AA34"/>
    <mergeCell ref="V35:AA35"/>
    <mergeCell ref="V36:AA36"/>
    <mergeCell ref="V37:AA37"/>
    <mergeCell ref="V38:AA38"/>
    <mergeCell ref="V53:AA53"/>
    <mergeCell ref="V54:AA54"/>
    <mergeCell ref="V55:AA55"/>
    <mergeCell ref="V56:AA56"/>
    <mergeCell ref="V39:AA39"/>
    <mergeCell ref="V58:AA58"/>
    <mergeCell ref="V40:AA40"/>
    <mergeCell ref="V41:AA41"/>
    <mergeCell ref="V42:AA42"/>
    <mergeCell ref="V43:AA43"/>
    <mergeCell ref="V44:AA44"/>
    <mergeCell ref="V45:AA45"/>
    <mergeCell ref="V46:AA46"/>
    <mergeCell ref="V47:AA47"/>
    <mergeCell ref="V48:AA48"/>
    <mergeCell ref="V49:AA49"/>
    <mergeCell ref="V50:AA50"/>
    <mergeCell ref="V14:AA14"/>
    <mergeCell ref="V15:AA15"/>
    <mergeCell ref="V16:AA16"/>
    <mergeCell ref="V17:AA17"/>
    <mergeCell ref="V18:AA18"/>
    <mergeCell ref="V19:AA19"/>
    <mergeCell ref="V20:AA20"/>
    <mergeCell ref="V21:AA21"/>
    <mergeCell ref="V22:AA22"/>
    <mergeCell ref="AY51:BC51"/>
    <mergeCell ref="AS49:AW49"/>
    <mergeCell ref="AY49:BC49"/>
    <mergeCell ref="AH58:AL58"/>
    <mergeCell ref="AN58:AQ58"/>
    <mergeCell ref="AS58:AW58"/>
    <mergeCell ref="AY58:BC58"/>
    <mergeCell ref="AS47:AW47"/>
    <mergeCell ref="AY47:BC47"/>
    <mergeCell ref="AS45:AW45"/>
    <mergeCell ref="AY45:BC45"/>
    <mergeCell ref="AS43:AW43"/>
    <mergeCell ref="AY43:BC43"/>
    <mergeCell ref="AS37:AW37"/>
    <mergeCell ref="AY37:BC37"/>
    <mergeCell ref="AS35:AW35"/>
    <mergeCell ref="AY35:BC35"/>
    <mergeCell ref="AS41:AW41"/>
    <mergeCell ref="AY41:BC41"/>
    <mergeCell ref="AS39:AW39"/>
    <mergeCell ref="AY39:BC39"/>
    <mergeCell ref="AN33:AQ33"/>
    <mergeCell ref="AS33:AW33"/>
    <mergeCell ref="CC60:CG60"/>
    <mergeCell ref="CI60:CM60"/>
    <mergeCell ref="CO60:CS60"/>
    <mergeCell ref="CU60:CY60"/>
    <mergeCell ref="AY60:BC60"/>
    <mergeCell ref="BG60:BK60"/>
    <mergeCell ref="BM60:BO60"/>
    <mergeCell ref="BQ60:BU60"/>
    <mergeCell ref="BW60:CA60"/>
    <mergeCell ref="BW58:CA58"/>
    <mergeCell ref="CC58:CG58"/>
    <mergeCell ref="BW59:CA59"/>
    <mergeCell ref="CC59:CG59"/>
    <mergeCell ref="CI59:CM59"/>
    <mergeCell ref="CO59:CS59"/>
    <mergeCell ref="CU59:CY59"/>
    <mergeCell ref="BG58:BK58"/>
    <mergeCell ref="BM58:BO58"/>
    <mergeCell ref="BQ58:BU58"/>
    <mergeCell ref="CC56:CG56"/>
    <mergeCell ref="CI56:CM56"/>
    <mergeCell ref="CO56:CS56"/>
    <mergeCell ref="CI55:CM55"/>
    <mergeCell ref="CO55:CS55"/>
    <mergeCell ref="CU55:CY55"/>
    <mergeCell ref="B60:H60"/>
    <mergeCell ref="J60:T60"/>
    <mergeCell ref="AH60:AL60"/>
    <mergeCell ref="AN60:AQ60"/>
    <mergeCell ref="AS60:AW60"/>
    <mergeCell ref="CI58:CM58"/>
    <mergeCell ref="CO58:CS58"/>
    <mergeCell ref="CU58:CY58"/>
    <mergeCell ref="J59:T59"/>
    <mergeCell ref="AH59:AL59"/>
    <mergeCell ref="AN59:AQ59"/>
    <mergeCell ref="AS59:AW59"/>
    <mergeCell ref="AY59:BC59"/>
    <mergeCell ref="BG59:BK59"/>
    <mergeCell ref="BM59:BO59"/>
    <mergeCell ref="BQ59:BU59"/>
    <mergeCell ref="V59:AA59"/>
    <mergeCell ref="CU56:CY56"/>
    <mergeCell ref="BG55:BK55"/>
    <mergeCell ref="BM55:BO55"/>
    <mergeCell ref="BQ55:BU55"/>
    <mergeCell ref="BW55:CA55"/>
    <mergeCell ref="CC55:CG55"/>
    <mergeCell ref="J55:T55"/>
    <mergeCell ref="AH55:AL55"/>
    <mergeCell ref="AN55:AQ55"/>
    <mergeCell ref="AS55:AW55"/>
    <mergeCell ref="AY55:BC55"/>
    <mergeCell ref="J56:T56"/>
    <mergeCell ref="AH56:AL56"/>
    <mergeCell ref="AN56:AQ56"/>
    <mergeCell ref="AS56:AW56"/>
    <mergeCell ref="AY56:BC56"/>
    <mergeCell ref="BG56:BK56"/>
    <mergeCell ref="BM56:BO56"/>
    <mergeCell ref="BQ56:BU56"/>
    <mergeCell ref="BW56:CA56"/>
    <mergeCell ref="CI53:CM53"/>
    <mergeCell ref="CO53:CS53"/>
    <mergeCell ref="CU53:CY53"/>
    <mergeCell ref="J54:T54"/>
    <mergeCell ref="AH54:AL54"/>
    <mergeCell ref="AN54:AQ54"/>
    <mergeCell ref="AS54:AW54"/>
    <mergeCell ref="AY54:BC54"/>
    <mergeCell ref="BG54:BK54"/>
    <mergeCell ref="BM54:BO54"/>
    <mergeCell ref="BQ54:BU54"/>
    <mergeCell ref="BW54:CA54"/>
    <mergeCell ref="CC54:CG54"/>
    <mergeCell ref="CI54:CM54"/>
    <mergeCell ref="CO54:CS54"/>
    <mergeCell ref="CU54:CY54"/>
    <mergeCell ref="BG53:BK53"/>
    <mergeCell ref="BM53:BO53"/>
    <mergeCell ref="BQ53:BU53"/>
    <mergeCell ref="BW53:CA53"/>
    <mergeCell ref="CC53:CG53"/>
    <mergeCell ref="J53:T53"/>
    <mergeCell ref="AH53:AL53"/>
    <mergeCell ref="AN53:AQ53"/>
    <mergeCell ref="CI51:CM51"/>
    <mergeCell ref="CO51:CS51"/>
    <mergeCell ref="CU51:CY51"/>
    <mergeCell ref="J52:T52"/>
    <mergeCell ref="AH52:AL52"/>
    <mergeCell ref="AN52:AQ52"/>
    <mergeCell ref="AS52:AW52"/>
    <mergeCell ref="AY52:BC52"/>
    <mergeCell ref="BG52:BK52"/>
    <mergeCell ref="BM52:BO52"/>
    <mergeCell ref="BQ52:BU52"/>
    <mergeCell ref="BW52:CA52"/>
    <mergeCell ref="CC52:CG52"/>
    <mergeCell ref="CI52:CM52"/>
    <mergeCell ref="CO52:CS52"/>
    <mergeCell ref="CU52:CY52"/>
    <mergeCell ref="BG51:BK51"/>
    <mergeCell ref="BM51:BO51"/>
    <mergeCell ref="BQ51:BU51"/>
    <mergeCell ref="BW51:CA51"/>
    <mergeCell ref="CC51:CG51"/>
    <mergeCell ref="J51:T51"/>
    <mergeCell ref="AH51:AL51"/>
    <mergeCell ref="AN51:AQ51"/>
    <mergeCell ref="CI49:CM49"/>
    <mergeCell ref="CO49:CS49"/>
    <mergeCell ref="CU49:CY49"/>
    <mergeCell ref="J50:T50"/>
    <mergeCell ref="AH50:AL50"/>
    <mergeCell ref="AN50:AQ50"/>
    <mergeCell ref="AS50:AW50"/>
    <mergeCell ref="AY50:BC50"/>
    <mergeCell ref="BG50:BK50"/>
    <mergeCell ref="BM50:BO50"/>
    <mergeCell ref="BQ50:BU50"/>
    <mergeCell ref="BW50:CA50"/>
    <mergeCell ref="CC50:CG50"/>
    <mergeCell ref="CI50:CM50"/>
    <mergeCell ref="CO50:CS50"/>
    <mergeCell ref="CU50:CY50"/>
    <mergeCell ref="BG49:BK49"/>
    <mergeCell ref="BM49:BO49"/>
    <mergeCell ref="BQ49:BU49"/>
    <mergeCell ref="BW49:CA49"/>
    <mergeCell ref="CC49:CG49"/>
    <mergeCell ref="J49:T49"/>
    <mergeCell ref="AH49:AL49"/>
    <mergeCell ref="AN49:AQ49"/>
    <mergeCell ref="CI47:CM47"/>
    <mergeCell ref="CO47:CS47"/>
    <mergeCell ref="CU47:CY47"/>
    <mergeCell ref="J48:T48"/>
    <mergeCell ref="AH48:AL48"/>
    <mergeCell ref="AN48:AQ48"/>
    <mergeCell ref="AS48:AW48"/>
    <mergeCell ref="AY48:BC48"/>
    <mergeCell ref="BG48:BK48"/>
    <mergeCell ref="BM48:BO48"/>
    <mergeCell ref="BQ48:BU48"/>
    <mergeCell ref="BW48:CA48"/>
    <mergeCell ref="CC48:CG48"/>
    <mergeCell ref="CI48:CM48"/>
    <mergeCell ref="CO48:CS48"/>
    <mergeCell ref="CU48:CY48"/>
    <mergeCell ref="BG47:BK47"/>
    <mergeCell ref="BM47:BO47"/>
    <mergeCell ref="BQ47:BU47"/>
    <mergeCell ref="BW47:CA47"/>
    <mergeCell ref="CC47:CG47"/>
    <mergeCell ref="J47:T47"/>
    <mergeCell ref="AH47:AL47"/>
    <mergeCell ref="AN47:AQ47"/>
    <mergeCell ref="CI45:CM45"/>
    <mergeCell ref="CO45:CS45"/>
    <mergeCell ref="CU45:CY45"/>
    <mergeCell ref="J46:T46"/>
    <mergeCell ref="AH46:AL46"/>
    <mergeCell ref="AN46:AQ46"/>
    <mergeCell ref="AS46:AW46"/>
    <mergeCell ref="AY46:BC46"/>
    <mergeCell ref="BG46:BK46"/>
    <mergeCell ref="BM46:BO46"/>
    <mergeCell ref="BQ46:BU46"/>
    <mergeCell ref="BW46:CA46"/>
    <mergeCell ref="CC46:CG46"/>
    <mergeCell ref="CI46:CM46"/>
    <mergeCell ref="CO46:CS46"/>
    <mergeCell ref="CU46:CY46"/>
    <mergeCell ref="BG45:BK45"/>
    <mergeCell ref="BM45:BO45"/>
    <mergeCell ref="BQ45:BU45"/>
    <mergeCell ref="BW45:CA45"/>
    <mergeCell ref="CC45:CG45"/>
    <mergeCell ref="J45:T45"/>
    <mergeCell ref="AH45:AL45"/>
    <mergeCell ref="AN45:AQ45"/>
    <mergeCell ref="CI43:CM43"/>
    <mergeCell ref="CO43:CS43"/>
    <mergeCell ref="CU43:CY43"/>
    <mergeCell ref="J44:T44"/>
    <mergeCell ref="AH44:AL44"/>
    <mergeCell ref="AN44:AQ44"/>
    <mergeCell ref="AS44:AW44"/>
    <mergeCell ref="AY44:BC44"/>
    <mergeCell ref="BG44:BK44"/>
    <mergeCell ref="BM44:BO44"/>
    <mergeCell ref="BQ44:BU44"/>
    <mergeCell ref="BW44:CA44"/>
    <mergeCell ref="CC44:CG44"/>
    <mergeCell ref="CI44:CM44"/>
    <mergeCell ref="CO44:CS44"/>
    <mergeCell ref="CU44:CY44"/>
    <mergeCell ref="BG43:BK43"/>
    <mergeCell ref="BM43:BO43"/>
    <mergeCell ref="BQ43:BU43"/>
    <mergeCell ref="BW43:CA43"/>
    <mergeCell ref="CC43:CG43"/>
    <mergeCell ref="J43:T43"/>
    <mergeCell ref="AH43:AL43"/>
    <mergeCell ref="AN43:AQ43"/>
    <mergeCell ref="CI41:CM41"/>
    <mergeCell ref="CO41:CS41"/>
    <mergeCell ref="CU41:CY41"/>
    <mergeCell ref="J42:T42"/>
    <mergeCell ref="AH42:AL42"/>
    <mergeCell ref="AN42:AQ42"/>
    <mergeCell ref="AS42:AW42"/>
    <mergeCell ref="AY42:BC42"/>
    <mergeCell ref="BG42:BK42"/>
    <mergeCell ref="BM42:BO42"/>
    <mergeCell ref="BQ42:BU42"/>
    <mergeCell ref="BW42:CA42"/>
    <mergeCell ref="CC42:CG42"/>
    <mergeCell ref="CI42:CM42"/>
    <mergeCell ref="CO42:CS42"/>
    <mergeCell ref="CU42:CY42"/>
    <mergeCell ref="BG41:BK41"/>
    <mergeCell ref="BM41:BO41"/>
    <mergeCell ref="BQ41:BU41"/>
    <mergeCell ref="BW41:CA41"/>
    <mergeCell ref="CC41:CG41"/>
    <mergeCell ref="J41:T41"/>
    <mergeCell ref="AH41:AL41"/>
    <mergeCell ref="AN41:AQ41"/>
    <mergeCell ref="CI39:CM39"/>
    <mergeCell ref="CO39:CS39"/>
    <mergeCell ref="CU39:CY39"/>
    <mergeCell ref="J40:T40"/>
    <mergeCell ref="AH40:AL40"/>
    <mergeCell ref="AN40:AQ40"/>
    <mergeCell ref="AS40:AW40"/>
    <mergeCell ref="AY40:BC40"/>
    <mergeCell ref="BG40:BK40"/>
    <mergeCell ref="BM40:BO40"/>
    <mergeCell ref="BQ40:BU40"/>
    <mergeCell ref="BW40:CA40"/>
    <mergeCell ref="CC40:CG40"/>
    <mergeCell ref="CI40:CM40"/>
    <mergeCell ref="CO40:CS40"/>
    <mergeCell ref="CU40:CY40"/>
    <mergeCell ref="BG39:BK39"/>
    <mergeCell ref="BM39:BO39"/>
    <mergeCell ref="BQ39:BU39"/>
    <mergeCell ref="BW39:CA39"/>
    <mergeCell ref="CC39:CG39"/>
    <mergeCell ref="J39:T39"/>
    <mergeCell ref="AH39:AL39"/>
    <mergeCell ref="AN39:AQ39"/>
    <mergeCell ref="CI37:CM37"/>
    <mergeCell ref="CO37:CS37"/>
    <mergeCell ref="CU37:CY37"/>
    <mergeCell ref="J38:T38"/>
    <mergeCell ref="AH38:AL38"/>
    <mergeCell ref="AN38:AQ38"/>
    <mergeCell ref="AS38:AW38"/>
    <mergeCell ref="AY38:BC38"/>
    <mergeCell ref="BG38:BK38"/>
    <mergeCell ref="BM38:BO38"/>
    <mergeCell ref="BQ38:BU38"/>
    <mergeCell ref="BW38:CA38"/>
    <mergeCell ref="CC38:CG38"/>
    <mergeCell ref="CI38:CM38"/>
    <mergeCell ref="CO38:CS38"/>
    <mergeCell ref="CU38:CY38"/>
    <mergeCell ref="BG37:BK37"/>
    <mergeCell ref="BM37:BO37"/>
    <mergeCell ref="BQ37:BU37"/>
    <mergeCell ref="BW37:CA37"/>
    <mergeCell ref="CC37:CG37"/>
    <mergeCell ref="J37:T37"/>
    <mergeCell ref="AH37:AL37"/>
    <mergeCell ref="AN37:AQ37"/>
    <mergeCell ref="CI35:CM35"/>
    <mergeCell ref="CO35:CS35"/>
    <mergeCell ref="CU35:CY35"/>
    <mergeCell ref="J36:T36"/>
    <mergeCell ref="AH36:AL36"/>
    <mergeCell ref="AN36:AQ36"/>
    <mergeCell ref="AS36:AW36"/>
    <mergeCell ref="AY36:BC36"/>
    <mergeCell ref="BG36:BK36"/>
    <mergeCell ref="BM36:BO36"/>
    <mergeCell ref="BQ36:BU36"/>
    <mergeCell ref="BW36:CA36"/>
    <mergeCell ref="CC36:CG36"/>
    <mergeCell ref="CI36:CM36"/>
    <mergeCell ref="CO36:CS36"/>
    <mergeCell ref="CU36:CY36"/>
    <mergeCell ref="BG35:BK35"/>
    <mergeCell ref="BM35:BO35"/>
    <mergeCell ref="BQ35:BU35"/>
    <mergeCell ref="BW35:CA35"/>
    <mergeCell ref="CC35:CG35"/>
    <mergeCell ref="J35:T35"/>
    <mergeCell ref="AH35:AL35"/>
    <mergeCell ref="AN35:AQ35"/>
    <mergeCell ref="CI33:CM33"/>
    <mergeCell ref="AY33:BC33"/>
    <mergeCell ref="CO33:CS33"/>
    <mergeCell ref="CU33:CY33"/>
    <mergeCell ref="J34:T34"/>
    <mergeCell ref="AH34:AL34"/>
    <mergeCell ref="AN34:AQ34"/>
    <mergeCell ref="AS34:AW34"/>
    <mergeCell ref="AY34:BC34"/>
    <mergeCell ref="BG34:BK34"/>
    <mergeCell ref="BM34:BO34"/>
    <mergeCell ref="BQ34:BU34"/>
    <mergeCell ref="BW34:CA34"/>
    <mergeCell ref="CC34:CG34"/>
    <mergeCell ref="CI34:CM34"/>
    <mergeCell ref="CO34:CS34"/>
    <mergeCell ref="CU34:CY34"/>
    <mergeCell ref="BG33:BK33"/>
    <mergeCell ref="BM33:BO33"/>
    <mergeCell ref="BQ33:BU33"/>
    <mergeCell ref="BW33:CA33"/>
    <mergeCell ref="CC33:CG33"/>
    <mergeCell ref="J33:T33"/>
    <mergeCell ref="AH33:AL33"/>
    <mergeCell ref="CO31:CS31"/>
    <mergeCell ref="CU31:CY31"/>
    <mergeCell ref="J32:T32"/>
    <mergeCell ref="AH32:AL32"/>
    <mergeCell ref="AN32:AQ32"/>
    <mergeCell ref="AS32:AW32"/>
    <mergeCell ref="AY32:BC32"/>
    <mergeCell ref="BG32:BK32"/>
    <mergeCell ref="BM32:BO32"/>
    <mergeCell ref="BQ32:BU32"/>
    <mergeCell ref="BW32:CA32"/>
    <mergeCell ref="CC32:CG32"/>
    <mergeCell ref="CI32:CM32"/>
    <mergeCell ref="CO32:CS32"/>
    <mergeCell ref="CU32:CY32"/>
    <mergeCell ref="BM31:BO31"/>
    <mergeCell ref="BQ31:BU31"/>
    <mergeCell ref="BW31:CA31"/>
    <mergeCell ref="CC31:CG31"/>
    <mergeCell ref="CI31:CM31"/>
    <mergeCell ref="AH31:AL31"/>
    <mergeCell ref="AN31:AQ31"/>
    <mergeCell ref="AS31:AW31"/>
    <mergeCell ref="AY31:BC31"/>
    <mergeCell ref="BG31:BK31"/>
    <mergeCell ref="CO29:CS29"/>
    <mergeCell ref="CU29:CY29"/>
    <mergeCell ref="J30:T30"/>
    <mergeCell ref="AH30:AL30"/>
    <mergeCell ref="AN30:AQ30"/>
    <mergeCell ref="AS30:AW30"/>
    <mergeCell ref="AY30:BC30"/>
    <mergeCell ref="BG30:BK30"/>
    <mergeCell ref="BM30:BO30"/>
    <mergeCell ref="BQ30:BU30"/>
    <mergeCell ref="BW30:CA30"/>
    <mergeCell ref="CC30:CG30"/>
    <mergeCell ref="CI30:CM30"/>
    <mergeCell ref="CO30:CS30"/>
    <mergeCell ref="CU30:CY30"/>
    <mergeCell ref="BM29:BO29"/>
    <mergeCell ref="BQ29:BU29"/>
    <mergeCell ref="BW29:CA29"/>
    <mergeCell ref="CC29:CG29"/>
    <mergeCell ref="CI29:CM29"/>
    <mergeCell ref="AH29:AL29"/>
    <mergeCell ref="AN29:AQ29"/>
    <mergeCell ref="AS29:AW29"/>
    <mergeCell ref="AY29:BC29"/>
    <mergeCell ref="BG29:BK29"/>
    <mergeCell ref="CO27:CS27"/>
    <mergeCell ref="CU27:CY27"/>
    <mergeCell ref="J28:T28"/>
    <mergeCell ref="AH28:AL28"/>
    <mergeCell ref="AN28:AQ28"/>
    <mergeCell ref="AS28:AW28"/>
    <mergeCell ref="AY28:BC28"/>
    <mergeCell ref="BG28:BK28"/>
    <mergeCell ref="BM28:BO28"/>
    <mergeCell ref="BQ28:BU28"/>
    <mergeCell ref="BW28:CA28"/>
    <mergeCell ref="CC28:CG28"/>
    <mergeCell ref="CI28:CM28"/>
    <mergeCell ref="CO28:CS28"/>
    <mergeCell ref="CU28:CY28"/>
    <mergeCell ref="BM27:BO27"/>
    <mergeCell ref="BQ27:BU27"/>
    <mergeCell ref="BW27:CA27"/>
    <mergeCell ref="CC27:CG27"/>
    <mergeCell ref="CI27:CM27"/>
    <mergeCell ref="AH27:AL27"/>
    <mergeCell ref="AN27:AQ27"/>
    <mergeCell ref="AS27:AW27"/>
    <mergeCell ref="AY27:BC27"/>
    <mergeCell ref="BG27:BK27"/>
    <mergeCell ref="CO25:CS25"/>
    <mergeCell ref="CU25:CY25"/>
    <mergeCell ref="J26:T26"/>
    <mergeCell ref="AH26:AL26"/>
    <mergeCell ref="AN26:AQ26"/>
    <mergeCell ref="AS26:AW26"/>
    <mergeCell ref="AY26:BC26"/>
    <mergeCell ref="BG26:BK26"/>
    <mergeCell ref="BM26:BO26"/>
    <mergeCell ref="BQ26:BU26"/>
    <mergeCell ref="BW26:CA26"/>
    <mergeCell ref="CC26:CG26"/>
    <mergeCell ref="CI26:CM26"/>
    <mergeCell ref="CO26:CS26"/>
    <mergeCell ref="CU26:CY26"/>
    <mergeCell ref="BM25:BO25"/>
    <mergeCell ref="BQ25:BU25"/>
    <mergeCell ref="BW25:CA25"/>
    <mergeCell ref="CC25:CG25"/>
    <mergeCell ref="CI25:CM25"/>
    <mergeCell ref="AH25:AL25"/>
    <mergeCell ref="AN25:AQ25"/>
    <mergeCell ref="AS25:AW25"/>
    <mergeCell ref="AY25:BC25"/>
    <mergeCell ref="BG25:BK25"/>
    <mergeCell ref="CO23:CS23"/>
    <mergeCell ref="CU23:CY23"/>
    <mergeCell ref="J24:T24"/>
    <mergeCell ref="AH24:AL24"/>
    <mergeCell ref="AN24:AQ24"/>
    <mergeCell ref="AS24:AW24"/>
    <mergeCell ref="AY24:BC24"/>
    <mergeCell ref="BG24:BK24"/>
    <mergeCell ref="BM24:BO24"/>
    <mergeCell ref="BQ24:BU24"/>
    <mergeCell ref="BW24:CA24"/>
    <mergeCell ref="CC24:CG24"/>
    <mergeCell ref="CI24:CM24"/>
    <mergeCell ref="CO24:CS24"/>
    <mergeCell ref="CU24:CY24"/>
    <mergeCell ref="BM23:BO23"/>
    <mergeCell ref="BQ23:BU23"/>
    <mergeCell ref="BW23:CA23"/>
    <mergeCell ref="CC23:CG23"/>
    <mergeCell ref="CI23:CM23"/>
    <mergeCell ref="AH23:AL23"/>
    <mergeCell ref="AN23:AQ23"/>
    <mergeCell ref="AS23:AW23"/>
    <mergeCell ref="AY23:BC23"/>
    <mergeCell ref="BG23:BK23"/>
    <mergeCell ref="CO21:CS21"/>
    <mergeCell ref="CU21:CY21"/>
    <mergeCell ref="J22:T22"/>
    <mergeCell ref="AH22:AL22"/>
    <mergeCell ref="AN22:AQ22"/>
    <mergeCell ref="AS22:AW22"/>
    <mergeCell ref="AY22:BC22"/>
    <mergeCell ref="BG22:BK22"/>
    <mergeCell ref="BM22:BO22"/>
    <mergeCell ref="BQ22:BU22"/>
    <mergeCell ref="BW22:CA22"/>
    <mergeCell ref="CC22:CG22"/>
    <mergeCell ref="CI22:CM22"/>
    <mergeCell ref="CO22:CS22"/>
    <mergeCell ref="CU22:CY22"/>
    <mergeCell ref="BM21:BO21"/>
    <mergeCell ref="BQ21:BU21"/>
    <mergeCell ref="BW21:CA21"/>
    <mergeCell ref="CC21:CG21"/>
    <mergeCell ref="CI21:CM21"/>
    <mergeCell ref="AH21:AL21"/>
    <mergeCell ref="AN21:AQ21"/>
    <mergeCell ref="AS21:AW21"/>
    <mergeCell ref="AY21:BC21"/>
    <mergeCell ref="BG21:BK21"/>
    <mergeCell ref="CO19:CS19"/>
    <mergeCell ref="CU19:CY19"/>
    <mergeCell ref="J20:T20"/>
    <mergeCell ref="AH20:AL20"/>
    <mergeCell ref="AN20:AQ20"/>
    <mergeCell ref="AS20:AW20"/>
    <mergeCell ref="AY20:BC20"/>
    <mergeCell ref="BG20:BK20"/>
    <mergeCell ref="BM20:BO20"/>
    <mergeCell ref="BQ20:BU20"/>
    <mergeCell ref="BW20:CA20"/>
    <mergeCell ref="CC20:CG20"/>
    <mergeCell ref="CI20:CM20"/>
    <mergeCell ref="CO20:CS20"/>
    <mergeCell ref="CU20:CY20"/>
    <mergeCell ref="BM19:BO19"/>
    <mergeCell ref="BQ19:BU19"/>
    <mergeCell ref="BW19:CA19"/>
    <mergeCell ref="AH19:AL19"/>
    <mergeCell ref="AN19:AQ19"/>
    <mergeCell ref="AS19:AW19"/>
    <mergeCell ref="AY19:BC19"/>
    <mergeCell ref="BG19:BK19"/>
    <mergeCell ref="CO17:CS17"/>
    <mergeCell ref="CU17:CY17"/>
    <mergeCell ref="CC18:CG18"/>
    <mergeCell ref="CI18:CM18"/>
    <mergeCell ref="CO18:CS18"/>
    <mergeCell ref="CU18:CY18"/>
    <mergeCell ref="BM17:BO17"/>
    <mergeCell ref="BQ17:BU17"/>
    <mergeCell ref="BW17:CA17"/>
    <mergeCell ref="CC17:CG17"/>
    <mergeCell ref="CI17:CM17"/>
    <mergeCell ref="AH17:AL17"/>
    <mergeCell ref="AN17:AQ17"/>
    <mergeCell ref="AS17:AW17"/>
    <mergeCell ref="AY17:BC17"/>
    <mergeCell ref="BG17:BK17"/>
    <mergeCell ref="AH18:AL18"/>
    <mergeCell ref="AN18:AQ18"/>
    <mergeCell ref="AS18:AW18"/>
    <mergeCell ref="AY18:BC18"/>
    <mergeCell ref="BG18:BK18"/>
    <mergeCell ref="BM18:BO18"/>
    <mergeCell ref="BQ18:BU18"/>
    <mergeCell ref="BW18:CA18"/>
    <mergeCell ref="CC19:CG19"/>
    <mergeCell ref="CO15:CS15"/>
    <mergeCell ref="CU15:CY15"/>
    <mergeCell ref="CC16:CG16"/>
    <mergeCell ref="CI16:CM16"/>
    <mergeCell ref="CO16:CS16"/>
    <mergeCell ref="CU16:CY16"/>
    <mergeCell ref="BM15:BO15"/>
    <mergeCell ref="BQ15:BU15"/>
    <mergeCell ref="BW15:CA15"/>
    <mergeCell ref="CC15:CG15"/>
    <mergeCell ref="CI15:CM15"/>
    <mergeCell ref="CI19:CM19"/>
    <mergeCell ref="J16:T16"/>
    <mergeCell ref="AH16:AL16"/>
    <mergeCell ref="AN16:AQ16"/>
    <mergeCell ref="AS16:AW16"/>
    <mergeCell ref="AY16:BC16"/>
    <mergeCell ref="BG16:BK16"/>
    <mergeCell ref="BM16:BO16"/>
    <mergeCell ref="BQ16:BU16"/>
    <mergeCell ref="BW16:CA16"/>
    <mergeCell ref="AC16:AF16"/>
    <mergeCell ref="AH15:AL15"/>
    <mergeCell ref="AN15:AQ15"/>
    <mergeCell ref="AS15:AW15"/>
    <mergeCell ref="AY15:BC15"/>
    <mergeCell ref="BG15:BK15"/>
    <mergeCell ref="CO13:CS13"/>
    <mergeCell ref="CU13:CY13"/>
    <mergeCell ref="J14:T14"/>
    <mergeCell ref="AH14:AL14"/>
    <mergeCell ref="AN14:AQ14"/>
    <mergeCell ref="AS14:AW14"/>
    <mergeCell ref="AY14:BC14"/>
    <mergeCell ref="BG14:BK14"/>
    <mergeCell ref="BM14:BO14"/>
    <mergeCell ref="BQ14:BU14"/>
    <mergeCell ref="BW14:CA14"/>
    <mergeCell ref="CC14:CG14"/>
    <mergeCell ref="CI14:CM14"/>
    <mergeCell ref="CO14:CS14"/>
    <mergeCell ref="CU14:CY14"/>
    <mergeCell ref="BM13:BO13"/>
    <mergeCell ref="BQ13:BU13"/>
    <mergeCell ref="BW13:CA13"/>
    <mergeCell ref="CC13:CG13"/>
    <mergeCell ref="CI13:CM13"/>
    <mergeCell ref="AH13:AL13"/>
    <mergeCell ref="AN13:AQ13"/>
    <mergeCell ref="AS13:AW13"/>
    <mergeCell ref="CO11:CS11"/>
    <mergeCell ref="CU11:CY11"/>
    <mergeCell ref="J12:T12"/>
    <mergeCell ref="AH12:AL12"/>
    <mergeCell ref="AN12:AQ12"/>
    <mergeCell ref="AS12:AW12"/>
    <mergeCell ref="AY12:BC12"/>
    <mergeCell ref="BG12:BK12"/>
    <mergeCell ref="BM12:BO12"/>
    <mergeCell ref="BQ12:BU12"/>
    <mergeCell ref="BW12:CA12"/>
    <mergeCell ref="CC12:CG12"/>
    <mergeCell ref="CI12:CM12"/>
    <mergeCell ref="CO12:CS12"/>
    <mergeCell ref="CU12:CY12"/>
    <mergeCell ref="BM11:BO11"/>
    <mergeCell ref="BQ11:BU11"/>
    <mergeCell ref="BW11:CA11"/>
    <mergeCell ref="CC11:CG11"/>
    <mergeCell ref="CI11:CM11"/>
    <mergeCell ref="CI9:CM9"/>
    <mergeCell ref="CO9:CS9"/>
    <mergeCell ref="CU9:CY9"/>
    <mergeCell ref="B9:H9"/>
    <mergeCell ref="AH10:AL10"/>
    <mergeCell ref="AN10:AQ10"/>
    <mergeCell ref="AS10:AW10"/>
    <mergeCell ref="AY10:BC10"/>
    <mergeCell ref="BG10:BK10"/>
    <mergeCell ref="BM10:BO10"/>
    <mergeCell ref="BQ10:BU10"/>
    <mergeCell ref="BW10:CA10"/>
    <mergeCell ref="CC10:CG10"/>
    <mergeCell ref="CI10:CM10"/>
    <mergeCell ref="CO10:CS10"/>
    <mergeCell ref="CU10:CY10"/>
    <mergeCell ref="BG9:BK9"/>
    <mergeCell ref="BM9:BO9"/>
    <mergeCell ref="BQ9:BU9"/>
    <mergeCell ref="BW9:CA9"/>
    <mergeCell ref="CC9:CG9"/>
    <mergeCell ref="V9:AA9"/>
    <mergeCell ref="AC9:AF9"/>
    <mergeCell ref="V10:AA10"/>
    <mergeCell ref="B55:H55"/>
    <mergeCell ref="B56:H56"/>
    <mergeCell ref="B58:H58"/>
    <mergeCell ref="B59:H59"/>
    <mergeCell ref="J10:T10"/>
    <mergeCell ref="J11:T11"/>
    <mergeCell ref="J13:T13"/>
    <mergeCell ref="J15:T15"/>
    <mergeCell ref="J17:T17"/>
    <mergeCell ref="J19:T19"/>
    <mergeCell ref="J21:T21"/>
    <mergeCell ref="J23:T23"/>
    <mergeCell ref="J25:T25"/>
    <mergeCell ref="J27:T27"/>
    <mergeCell ref="J29:T29"/>
    <mergeCell ref="J31:T31"/>
    <mergeCell ref="B50:H50"/>
    <mergeCell ref="B51:H51"/>
    <mergeCell ref="B52:H52"/>
    <mergeCell ref="J18:T18"/>
    <mergeCell ref="J58:T58"/>
    <mergeCell ref="B53:H53"/>
    <mergeCell ref="B54:H54"/>
    <mergeCell ref="B45:H45"/>
    <mergeCell ref="B46:H46"/>
    <mergeCell ref="B47:H47"/>
    <mergeCell ref="B48:H48"/>
    <mergeCell ref="B49:H49"/>
    <mergeCell ref="B40:H40"/>
    <mergeCell ref="B41:H41"/>
    <mergeCell ref="B42:H42"/>
    <mergeCell ref="B43:H43"/>
    <mergeCell ref="B44:H44"/>
    <mergeCell ref="B35:H35"/>
    <mergeCell ref="B36:H36"/>
    <mergeCell ref="B37:H37"/>
    <mergeCell ref="B38:H38"/>
    <mergeCell ref="B39:H39"/>
    <mergeCell ref="B30:H30"/>
    <mergeCell ref="B31:H31"/>
    <mergeCell ref="B32:H32"/>
    <mergeCell ref="B33:H33"/>
    <mergeCell ref="B34:H34"/>
    <mergeCell ref="B14:H14"/>
    <mergeCell ref="J9:T9"/>
    <mergeCell ref="AH9:AL9"/>
    <mergeCell ref="AN9:AQ9"/>
    <mergeCell ref="AS9:AW9"/>
    <mergeCell ref="B28:H28"/>
    <mergeCell ref="B29:H29"/>
    <mergeCell ref="B20:H20"/>
    <mergeCell ref="B21:H21"/>
    <mergeCell ref="B22:H22"/>
    <mergeCell ref="B23:H23"/>
    <mergeCell ref="B24:H24"/>
    <mergeCell ref="B15:H15"/>
    <mergeCell ref="B16:H16"/>
    <mergeCell ref="B17:H17"/>
    <mergeCell ref="B18:H18"/>
    <mergeCell ref="B19:H19"/>
    <mergeCell ref="B25:H25"/>
    <mergeCell ref="B26:H26"/>
    <mergeCell ref="B27:H27"/>
    <mergeCell ref="AH11:AL11"/>
    <mergeCell ref="AN11:AQ11"/>
    <mergeCell ref="V11:AA11"/>
    <mergeCell ref="V12:AA12"/>
    <mergeCell ref="AY9:BC9"/>
    <mergeCell ref="AS11:AW11"/>
    <mergeCell ref="AY11:BC11"/>
    <mergeCell ref="BG11:BK11"/>
    <mergeCell ref="AY13:BC13"/>
    <mergeCell ref="BG13:BK13"/>
    <mergeCell ref="B10:H10"/>
    <mergeCell ref="B11:H11"/>
    <mergeCell ref="B12:H12"/>
    <mergeCell ref="B13:H13"/>
    <mergeCell ref="V13:AA13"/>
    <mergeCell ref="AC10:AF10"/>
    <mergeCell ref="AC11:AF11"/>
    <mergeCell ref="AC12:AF12"/>
    <mergeCell ref="AC13:AF13"/>
  </mergeCells>
  <phoneticPr fontId="15" type="noConversion"/>
  <conditionalFormatting sqref="B4 AB4">
    <cfRule type="containsBlanks" dxfId="68" priority="30">
      <formula>LEN(TRIM(B4))=0</formula>
    </cfRule>
  </conditionalFormatting>
  <conditionalFormatting sqref="B4">
    <cfRule type="cellIs" dxfId="67" priority="19" operator="equal">
      <formula>0</formula>
    </cfRule>
  </conditionalFormatting>
  <conditionalFormatting sqref="B10:H60 J10:T60 AH10:AL60 AN10:AQ60">
    <cfRule type="cellIs" dxfId="66" priority="15" operator="equal">
      <formula>""""""</formula>
    </cfRule>
    <cfRule type="containsBlanks" dxfId="65" priority="17">
      <formula>LEN(TRIM(B10))=0</formula>
    </cfRule>
  </conditionalFormatting>
  <conditionalFormatting sqref="Q7 AO7">
    <cfRule type="containsBlanks" dxfId="64" priority="21">
      <formula>LEN(TRIM(Q7))=0</formula>
    </cfRule>
  </conditionalFormatting>
  <conditionalFormatting sqref="V10:V60">
    <cfRule type="cellIs" dxfId="63" priority="10" operator="equal">
      <formula>""""""</formula>
    </cfRule>
    <cfRule type="containsBlanks" dxfId="62" priority="11">
      <formula>LEN(TRIM(V10))=0</formula>
    </cfRule>
  </conditionalFormatting>
  <conditionalFormatting sqref="AB4">
    <cfRule type="cellIs" dxfId="61" priority="27" operator="equal">
      <formula>0</formula>
    </cfRule>
  </conditionalFormatting>
  <conditionalFormatting sqref="AC10:AC60">
    <cfRule type="cellIs" dxfId="60" priority="8" operator="equal">
      <formula>""""""</formula>
    </cfRule>
    <cfRule type="containsBlanks" dxfId="59" priority="9">
      <formula>LEN(TRIM(AC10))=0</formula>
    </cfRule>
  </conditionalFormatting>
  <conditionalFormatting sqref="AO4:BV4">
    <cfRule type="cellIs" dxfId="58" priority="1" operator="equal">
      <formula>0</formula>
    </cfRule>
  </conditionalFormatting>
  <conditionalFormatting sqref="AS10:AW60 BM10:BO60 BQ10:BU60">
    <cfRule type="cellIs" dxfId="57" priority="5" operator="equal">
      <formula>0</formula>
    </cfRule>
  </conditionalFormatting>
  <conditionalFormatting sqref="AY10:BC60 BE10:BE60 BG10:BK60 BW10:CA60 CC10:CG60 CI10:CM60 CO10:CS60 CU10:CY60">
    <cfRule type="containsBlanks" dxfId="56" priority="14">
      <formula>LEN(TRIM(AY10))=0</formula>
    </cfRule>
  </conditionalFormatting>
  <conditionalFormatting sqref="BE10:BE60">
    <cfRule type="cellIs" dxfId="55" priority="12" operator="equal">
      <formula>0</formula>
    </cfRule>
  </conditionalFormatting>
  <conditionalFormatting sqref="BE10:BE61">
    <cfRule type="containsErrors" dxfId="54" priority="6">
      <formula>ISERROR(BE10)</formula>
    </cfRule>
  </conditionalFormatting>
  <conditionalFormatting sqref="BQ61:BU61">
    <cfRule type="containsErrors" dxfId="53" priority="18">
      <formula>ISERROR(BQ61)</formula>
    </cfRule>
  </conditionalFormatting>
  <pageMargins left="0.5" right="0.5" top="0.5" bottom="0.75" header="0.3" footer="0.3"/>
  <pageSetup scale="65" orientation="landscape" r:id="rId2"/>
  <headerFooter>
    <oddFooter>&amp;L&amp;8Rev. 11/2023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249977111117893"/>
  </sheetPr>
  <dimension ref="A1:W77"/>
  <sheetViews>
    <sheetView showGridLines="0" zoomScaleNormal="100" zoomScaleSheetLayoutView="85" workbookViewId="0">
      <selection activeCell="B4" sqref="B4:G4"/>
    </sheetView>
  </sheetViews>
  <sheetFormatPr defaultColWidth="9.140625" defaultRowHeight="12.75"/>
  <cols>
    <col min="1" max="1" width="1.28515625" style="83" customWidth="1"/>
    <col min="2" max="2" width="14" style="83" customWidth="1"/>
    <col min="3" max="3" width="16" style="83" customWidth="1"/>
    <col min="4" max="4" width="15.7109375" style="83" customWidth="1"/>
    <col min="5" max="5" width="10.28515625" style="83" customWidth="1"/>
    <col min="6" max="6" width="10.42578125" style="83" customWidth="1"/>
    <col min="7" max="7" width="14" style="240" customWidth="1"/>
    <col min="8" max="8" width="13.140625" style="240" hidden="1" customWidth="1"/>
    <col min="9" max="9" width="0.7109375" style="83" customWidth="1"/>
    <col min="10" max="10" width="15.5703125" style="83" customWidth="1"/>
    <col min="11" max="11" width="15.85546875" style="83" customWidth="1"/>
    <col min="12" max="12" width="10.28515625" style="83" customWidth="1"/>
    <col min="13" max="13" width="10.42578125" style="83" customWidth="1"/>
    <col min="14" max="14" width="14.42578125" style="228" customWidth="1"/>
    <col min="15" max="15" width="13.140625" style="240" hidden="1" customWidth="1"/>
    <col min="16" max="16" width="0.7109375" style="83" customWidth="1"/>
    <col min="17" max="17" width="15.85546875" style="185" customWidth="1"/>
    <col min="18" max="18" width="15.85546875" style="83" customWidth="1"/>
    <col min="19" max="19" width="10.28515625" style="83" customWidth="1"/>
    <col min="20" max="20" width="10.42578125" style="83" customWidth="1"/>
    <col min="21" max="21" width="13.85546875" style="228" customWidth="1"/>
    <col min="22" max="22" width="1" style="242" hidden="1" customWidth="1"/>
    <col min="23" max="16384" width="9.140625" style="83"/>
  </cols>
  <sheetData>
    <row r="1" spans="1:23" s="351" customFormat="1" ht="24" customHeight="1">
      <c r="B1" s="602" t="s">
        <v>443</v>
      </c>
      <c r="C1" s="603"/>
      <c r="D1" s="603"/>
      <c r="E1" s="603"/>
      <c r="F1" s="603"/>
      <c r="G1" s="604"/>
      <c r="H1" s="604"/>
      <c r="I1" s="605"/>
      <c r="J1" s="605"/>
      <c r="K1" s="605"/>
      <c r="L1" s="603"/>
      <c r="M1" s="603"/>
      <c r="N1" s="606"/>
      <c r="O1" s="607"/>
      <c r="P1" s="603"/>
      <c r="Q1" s="608"/>
      <c r="R1" s="603"/>
      <c r="S1" s="603"/>
      <c r="T1" s="603"/>
      <c r="U1" s="606"/>
      <c r="V1" s="609" t="s">
        <v>103</v>
      </c>
      <c r="W1" s="603"/>
    </row>
    <row r="2" spans="1:23" ht="3.75" customHeight="1">
      <c r="B2" s="352"/>
      <c r="C2" s="206"/>
      <c r="D2" s="206"/>
      <c r="E2" s="206"/>
      <c r="F2" s="210"/>
      <c r="G2" s="211"/>
      <c r="H2" s="211"/>
      <c r="I2" s="212"/>
      <c r="J2" s="212"/>
      <c r="K2" s="212"/>
      <c r="L2" s="210"/>
      <c r="M2" s="210"/>
      <c r="N2" s="213"/>
      <c r="O2" s="214"/>
      <c r="P2" s="210"/>
      <c r="Q2" s="193"/>
      <c r="R2" s="210"/>
      <c r="S2" s="210"/>
      <c r="T2" s="210"/>
      <c r="U2" s="213"/>
      <c r="V2" s="215"/>
      <c r="W2" s="210"/>
    </row>
    <row r="3" spans="1:23" s="597" customFormat="1" ht="18.75" customHeight="1">
      <c r="B3" s="1152" t="s">
        <v>449</v>
      </c>
      <c r="C3" s="1152"/>
      <c r="D3" s="1152"/>
      <c r="E3" s="1152"/>
      <c r="F3" s="1152"/>
      <c r="G3" s="1152"/>
      <c r="H3" s="601"/>
      <c r="I3" s="1151" t="s">
        <v>448</v>
      </c>
      <c r="J3" s="1151"/>
      <c r="K3" s="1151"/>
      <c r="L3" s="1151" t="s">
        <v>446</v>
      </c>
      <c r="M3" s="1151"/>
      <c r="N3" s="1151"/>
      <c r="O3" s="1151"/>
      <c r="P3" s="1151"/>
      <c r="Q3" s="1151"/>
      <c r="R3" s="1152" t="s">
        <v>187</v>
      </c>
      <c r="S3" s="1152"/>
      <c r="T3" s="1152"/>
      <c r="U3" s="1152"/>
      <c r="V3" s="596"/>
      <c r="W3" s="352"/>
    </row>
    <row r="4" spans="1:23" s="94" customFormat="1" ht="26.25" customHeight="1" thickBot="1">
      <c r="B4" s="1147">
        <f>'Cost Certification 3335'!$C$4</f>
        <v>0</v>
      </c>
      <c r="C4" s="1148"/>
      <c r="D4" s="1148"/>
      <c r="E4" s="1148"/>
      <c r="F4" s="1148"/>
      <c r="G4" s="1149"/>
      <c r="H4" s="600"/>
      <c r="I4" s="1150">
        <f>'Cost Certification 3335'!C6</f>
        <v>0</v>
      </c>
      <c r="J4" s="1150"/>
      <c r="K4" s="1150"/>
      <c r="L4" s="999">
        <f>'Cost Certification 3335'!N6</f>
        <v>0</v>
      </c>
      <c r="M4" s="999"/>
      <c r="N4" s="999"/>
      <c r="O4" s="999"/>
      <c r="P4" s="999"/>
      <c r="Q4" s="999"/>
      <c r="R4" s="1000">
        <f>'Cost Certification 3335'!N8</f>
        <v>0</v>
      </c>
      <c r="S4" s="1000"/>
      <c r="T4" s="1000"/>
      <c r="U4" s="1000"/>
      <c r="V4" s="599"/>
      <c r="W4" s="206"/>
    </row>
    <row r="5" spans="1:23" ht="3.75" customHeight="1" thickBot="1">
      <c r="A5" s="190"/>
      <c r="B5" s="588"/>
      <c r="C5" s="622"/>
      <c r="D5" s="611"/>
      <c r="E5" s="611"/>
      <c r="F5" s="611"/>
      <c r="G5" s="627"/>
      <c r="H5" s="623"/>
      <c r="I5" s="624"/>
      <c r="J5" s="624"/>
      <c r="K5" s="624"/>
      <c r="L5" s="611"/>
      <c r="M5" s="611"/>
      <c r="N5" s="625"/>
      <c r="O5" s="626"/>
      <c r="P5" s="611"/>
      <c r="Q5" s="221"/>
      <c r="R5" s="218"/>
      <c r="S5" s="218"/>
      <c r="T5" s="218"/>
      <c r="U5" s="219"/>
      <c r="V5" s="225"/>
      <c r="W5" s="210"/>
    </row>
    <row r="6" spans="1:23" ht="3.75" customHeight="1" thickBot="1">
      <c r="B6" s="180"/>
      <c r="C6" s="180"/>
      <c r="D6" s="187"/>
      <c r="E6" s="187"/>
      <c r="F6" s="187"/>
      <c r="G6" s="216"/>
      <c r="H6" s="188"/>
      <c r="I6" s="189"/>
      <c r="J6" s="189"/>
      <c r="K6" s="217"/>
      <c r="L6" s="218"/>
      <c r="M6" s="218"/>
      <c r="N6" s="219"/>
      <c r="O6" s="223"/>
      <c r="P6" s="210"/>
      <c r="Q6" s="224"/>
      <c r="R6" s="210"/>
      <c r="S6" s="210"/>
      <c r="T6" s="210"/>
      <c r="U6" s="213"/>
      <c r="V6" s="225"/>
      <c r="W6" s="210"/>
    </row>
    <row r="7" spans="1:23" ht="18.75" customHeight="1">
      <c r="B7" s="579"/>
      <c r="C7" s="580"/>
      <c r="D7" s="1119" t="s">
        <v>32</v>
      </c>
      <c r="E7" s="1119"/>
      <c r="F7" s="1119" t="s">
        <v>61</v>
      </c>
      <c r="G7" s="1119"/>
      <c r="H7" s="1119"/>
      <c r="I7" s="1119"/>
      <c r="J7" s="1119" t="s">
        <v>60</v>
      </c>
      <c r="K7" s="1119"/>
      <c r="L7" s="1119" t="s">
        <v>34</v>
      </c>
      <c r="M7" s="1119"/>
      <c r="N7" s="1119"/>
      <c r="O7" s="581"/>
      <c r="P7" s="582"/>
      <c r="Q7" s="193"/>
      <c r="R7" s="210"/>
      <c r="S7" s="210"/>
      <c r="T7" s="210"/>
      <c r="U7" s="213"/>
      <c r="V7" s="215"/>
      <c r="W7" s="210"/>
    </row>
    <row r="8" spans="1:23" ht="21" customHeight="1">
      <c r="B8" s="1144" t="s">
        <v>40</v>
      </c>
      <c r="C8" s="1145"/>
      <c r="D8" s="1132">
        <f>C72</f>
        <v>0</v>
      </c>
      <c r="E8" s="1133"/>
      <c r="F8" s="1132">
        <f>J72</f>
        <v>0</v>
      </c>
      <c r="G8" s="1142"/>
      <c r="H8" s="1142"/>
      <c r="I8" s="1133"/>
      <c r="J8" s="1132">
        <f>Q72</f>
        <v>0</v>
      </c>
      <c r="K8" s="1133"/>
      <c r="L8" s="1120">
        <f>SUM(D8:K8)</f>
        <v>0</v>
      </c>
      <c r="M8" s="1121"/>
      <c r="N8" s="1122"/>
      <c r="O8" s="223"/>
      <c r="P8" s="583"/>
      <c r="Q8" s="193"/>
      <c r="R8" s="210"/>
      <c r="S8" s="210"/>
      <c r="T8" s="210"/>
      <c r="U8" s="213"/>
      <c r="V8" s="215"/>
      <c r="W8" s="210"/>
    </row>
    <row r="9" spans="1:23" ht="21.75" customHeight="1">
      <c r="B9" s="1144" t="s">
        <v>292</v>
      </c>
      <c r="C9" s="1145"/>
      <c r="D9" s="1130">
        <f>D72</f>
        <v>0</v>
      </c>
      <c r="E9" s="1131"/>
      <c r="F9" s="1130">
        <f>K72</f>
        <v>0</v>
      </c>
      <c r="G9" s="1143"/>
      <c r="H9" s="1143"/>
      <c r="I9" s="1131"/>
      <c r="J9" s="1130">
        <f>R72</f>
        <v>0</v>
      </c>
      <c r="K9" s="1131"/>
      <c r="L9" s="1123">
        <f>SUM(D9:K9)</f>
        <v>0</v>
      </c>
      <c r="M9" s="1124"/>
      <c r="N9" s="1125"/>
      <c r="O9" s="223"/>
      <c r="P9" s="583"/>
      <c r="Q9" s="193"/>
      <c r="R9" s="210"/>
      <c r="S9" s="210"/>
      <c r="T9" s="210"/>
      <c r="U9" s="213"/>
      <c r="V9" s="215"/>
      <c r="W9" s="210"/>
    </row>
    <row r="10" spans="1:23" ht="21" customHeight="1">
      <c r="B10" s="1144" t="s">
        <v>291</v>
      </c>
      <c r="C10" s="1145"/>
      <c r="D10" s="1136">
        <f>G72</f>
        <v>0</v>
      </c>
      <c r="E10" s="1137"/>
      <c r="F10" s="1136">
        <f>N72</f>
        <v>0</v>
      </c>
      <c r="G10" s="1146"/>
      <c r="H10" s="1146"/>
      <c r="I10" s="1137"/>
      <c r="J10" s="1136">
        <f>U72</f>
        <v>0</v>
      </c>
      <c r="K10" s="1137"/>
      <c r="L10" s="1126">
        <f>SUM(D10:K10)</f>
        <v>0</v>
      </c>
      <c r="M10" s="1127"/>
      <c r="N10" s="1128"/>
      <c r="O10" s="223"/>
      <c r="P10" s="583"/>
      <c r="Q10" s="193"/>
      <c r="R10" s="210"/>
      <c r="S10" s="210"/>
      <c r="T10" s="210"/>
      <c r="U10" s="213"/>
      <c r="V10" s="215"/>
      <c r="W10" s="210"/>
    </row>
    <row r="11" spans="1:23" ht="3.75" customHeight="1" thickBot="1">
      <c r="B11" s="584"/>
      <c r="C11" s="585"/>
      <c r="D11" s="1135"/>
      <c r="E11" s="1135"/>
      <c r="F11" s="1135"/>
      <c r="G11" s="1135"/>
      <c r="H11" s="1135"/>
      <c r="I11" s="1135"/>
      <c r="J11" s="1135"/>
      <c r="K11" s="1135"/>
      <c r="L11" s="1134"/>
      <c r="M11" s="1134"/>
      <c r="N11" s="1134"/>
      <c r="O11" s="220"/>
      <c r="P11" s="586"/>
      <c r="Q11" s="193"/>
      <c r="R11" s="210"/>
      <c r="S11" s="210"/>
      <c r="T11" s="210"/>
      <c r="U11" s="213"/>
      <c r="V11" s="215"/>
      <c r="W11" s="210"/>
    </row>
    <row r="12" spans="1:23" ht="4.5" customHeight="1">
      <c r="B12" s="210"/>
      <c r="C12" s="210"/>
      <c r="D12" s="210"/>
      <c r="E12" s="210"/>
      <c r="F12" s="210"/>
      <c r="G12" s="211"/>
      <c r="H12" s="211"/>
      <c r="I12" s="212"/>
      <c r="J12" s="212"/>
      <c r="K12" s="212"/>
      <c r="L12" s="210"/>
      <c r="M12" s="210"/>
      <c r="N12" s="213"/>
      <c r="O12" s="214"/>
      <c r="P12" s="210"/>
      <c r="Q12" s="193"/>
      <c r="R12" s="210"/>
      <c r="S12" s="210"/>
      <c r="T12" s="210"/>
      <c r="U12" s="213"/>
      <c r="V12" s="215"/>
      <c r="W12" s="210"/>
    </row>
    <row r="13" spans="1:23" ht="3.75" hidden="1" customHeight="1">
      <c r="B13" s="180"/>
      <c r="C13" s="180"/>
      <c r="D13" s="206"/>
      <c r="E13" s="206"/>
      <c r="F13" s="206"/>
      <c r="G13" s="207"/>
      <c r="H13" s="207"/>
      <c r="I13" s="208"/>
      <c r="J13" s="208"/>
      <c r="K13" s="222"/>
      <c r="L13" s="210"/>
      <c r="M13" s="210"/>
      <c r="N13" s="213"/>
      <c r="O13" s="223"/>
      <c r="P13" s="210"/>
      <c r="Q13" s="224"/>
      <c r="R13" s="210"/>
      <c r="S13" s="210"/>
      <c r="T13" s="210"/>
      <c r="U13" s="213"/>
      <c r="V13" s="225"/>
      <c r="W13" s="210"/>
    </row>
    <row r="14" spans="1:23">
      <c r="B14" s="226" t="s">
        <v>498</v>
      </c>
      <c r="C14" s="210"/>
      <c r="D14" s="210"/>
      <c r="E14" s="210"/>
      <c r="F14" s="210"/>
      <c r="G14" s="211"/>
      <c r="H14" s="211"/>
      <c r="I14" s="212"/>
      <c r="J14" s="212"/>
      <c r="K14" s="212"/>
      <c r="L14" s="210"/>
      <c r="M14" s="210"/>
      <c r="N14" s="213"/>
      <c r="O14" s="562"/>
      <c r="P14" s="210"/>
      <c r="Q14" s="563"/>
      <c r="R14" s="210"/>
      <c r="S14" s="210"/>
      <c r="T14" s="210"/>
      <c r="U14" s="213"/>
      <c r="V14" s="215"/>
      <c r="W14" s="210"/>
    </row>
    <row r="15" spans="1:23" ht="5.25" customHeight="1" thickBot="1">
      <c r="C15" s="226"/>
      <c r="D15" s="226"/>
      <c r="E15" s="226"/>
      <c r="F15" s="226"/>
      <c r="G15" s="227"/>
      <c r="H15" s="227"/>
      <c r="I15" s="226"/>
      <c r="J15" s="226"/>
      <c r="K15" s="226"/>
      <c r="L15" s="226"/>
      <c r="M15" s="226"/>
      <c r="O15" s="564"/>
      <c r="P15" s="226"/>
      <c r="Q15" s="565"/>
      <c r="R15" s="226"/>
      <c r="S15" s="226"/>
      <c r="T15" s="226"/>
      <c r="V15" s="229"/>
      <c r="W15" s="226"/>
    </row>
    <row r="16" spans="1:23" ht="6" customHeight="1">
      <c r="B16" s="230"/>
      <c r="C16" s="272"/>
      <c r="D16" s="273"/>
      <c r="E16" s="273"/>
      <c r="F16" s="273"/>
      <c r="G16" s="274"/>
      <c r="H16" s="274"/>
      <c r="I16" s="275"/>
      <c r="J16" s="273"/>
      <c r="K16" s="273"/>
      <c r="L16" s="273"/>
      <c r="M16" s="273"/>
      <c r="N16" s="276"/>
      <c r="O16" s="274"/>
      <c r="P16" s="277"/>
      <c r="Q16" s="278"/>
      <c r="R16" s="279"/>
      <c r="S16" s="279"/>
      <c r="T16" s="279"/>
      <c r="U16" s="326"/>
      <c r="V16" s="280"/>
      <c r="W16" s="226"/>
    </row>
    <row r="17" spans="2:23" ht="21" customHeight="1">
      <c r="B17" s="271"/>
      <c r="C17" s="1138" t="s">
        <v>32</v>
      </c>
      <c r="D17" s="1139"/>
      <c r="E17" s="1139"/>
      <c r="F17" s="1139"/>
      <c r="G17" s="1139"/>
      <c r="H17" s="1140"/>
      <c r="I17" s="281"/>
      <c r="J17" s="282" t="s">
        <v>4</v>
      </c>
      <c r="K17" s="282"/>
      <c r="L17" s="282"/>
      <c r="M17" s="282"/>
      <c r="N17" s="283"/>
      <c r="O17" s="284"/>
      <c r="P17" s="285"/>
      <c r="Q17" s="286" t="s">
        <v>189</v>
      </c>
      <c r="R17" s="282"/>
      <c r="S17" s="282"/>
      <c r="T17" s="282"/>
      <c r="U17" s="327"/>
      <c r="V17" s="287"/>
      <c r="W17" s="226"/>
    </row>
    <row r="18" spans="2:23" ht="29.25" customHeight="1">
      <c r="B18" s="268"/>
      <c r="C18" s="248" t="s">
        <v>207</v>
      </c>
      <c r="D18" s="249"/>
      <c r="E18" s="250" t="s">
        <v>188</v>
      </c>
      <c r="F18" s="250" t="s">
        <v>185</v>
      </c>
      <c r="G18" s="350" t="s">
        <v>289</v>
      </c>
      <c r="H18" s="252" t="s">
        <v>182</v>
      </c>
      <c r="I18" s="231"/>
      <c r="J18" s="253" t="s">
        <v>207</v>
      </c>
      <c r="K18" s="250"/>
      <c r="L18" s="250" t="s">
        <v>188</v>
      </c>
      <c r="M18" s="250" t="s">
        <v>185</v>
      </c>
      <c r="N18" s="350" t="s">
        <v>289</v>
      </c>
      <c r="O18" s="251" t="s">
        <v>182</v>
      </c>
      <c r="P18" s="232"/>
      <c r="Q18" s="255" t="s">
        <v>207</v>
      </c>
      <c r="R18" s="264"/>
      <c r="S18" s="250" t="s">
        <v>188</v>
      </c>
      <c r="T18" s="250" t="s">
        <v>185</v>
      </c>
      <c r="U18" s="357" t="s">
        <v>289</v>
      </c>
      <c r="V18" s="256" t="s">
        <v>182</v>
      </c>
      <c r="W18" s="226"/>
    </row>
    <row r="19" spans="2:23">
      <c r="B19" s="265"/>
      <c r="C19" s="248" t="s">
        <v>206</v>
      </c>
      <c r="D19" s="249" t="s">
        <v>183</v>
      </c>
      <c r="E19" s="250" t="s">
        <v>184</v>
      </c>
      <c r="F19" s="250" t="s">
        <v>495</v>
      </c>
      <c r="G19" s="251" t="s">
        <v>59</v>
      </c>
      <c r="H19" s="252" t="s">
        <v>59</v>
      </c>
      <c r="I19" s="231"/>
      <c r="J19" s="253" t="s">
        <v>206</v>
      </c>
      <c r="K19" s="250" t="s">
        <v>183</v>
      </c>
      <c r="L19" s="250" t="s">
        <v>184</v>
      </c>
      <c r="M19" s="250" t="s">
        <v>495</v>
      </c>
      <c r="N19" s="254" t="s">
        <v>59</v>
      </c>
      <c r="O19" s="251" t="s">
        <v>59</v>
      </c>
      <c r="P19" s="232"/>
      <c r="Q19" s="255" t="s">
        <v>206</v>
      </c>
      <c r="R19" s="264" t="s">
        <v>183</v>
      </c>
      <c r="S19" s="250" t="s">
        <v>184</v>
      </c>
      <c r="T19" s="250" t="s">
        <v>495</v>
      </c>
      <c r="U19" s="328" t="s">
        <v>59</v>
      </c>
      <c r="V19" s="256" t="s">
        <v>59</v>
      </c>
      <c r="W19" s="226"/>
    </row>
    <row r="20" spans="2:23" ht="13.5" thickBot="1">
      <c r="B20" s="269" t="s">
        <v>77</v>
      </c>
      <c r="C20" s="257" t="s">
        <v>186</v>
      </c>
      <c r="D20" s="270" t="s">
        <v>186</v>
      </c>
      <c r="E20" s="258" t="s">
        <v>187</v>
      </c>
      <c r="F20" s="690" t="s">
        <v>497</v>
      </c>
      <c r="G20" s="259" t="s">
        <v>45</v>
      </c>
      <c r="H20" s="260" t="s">
        <v>45</v>
      </c>
      <c r="I20" s="231"/>
      <c r="J20" s="261" t="s">
        <v>186</v>
      </c>
      <c r="K20" s="258" t="s">
        <v>186</v>
      </c>
      <c r="L20" s="258" t="s">
        <v>187</v>
      </c>
      <c r="M20" s="690" t="s">
        <v>496</v>
      </c>
      <c r="N20" s="262" t="s">
        <v>45</v>
      </c>
      <c r="O20" s="259" t="s">
        <v>45</v>
      </c>
      <c r="P20" s="232"/>
      <c r="Q20" s="266" t="s">
        <v>186</v>
      </c>
      <c r="R20" s="267" t="s">
        <v>186</v>
      </c>
      <c r="S20" s="258" t="s">
        <v>187</v>
      </c>
      <c r="T20" s="690" t="s">
        <v>496</v>
      </c>
      <c r="U20" s="329" t="s">
        <v>45</v>
      </c>
      <c r="V20" s="263" t="s">
        <v>45</v>
      </c>
      <c r="W20" s="226"/>
    </row>
    <row r="21" spans="2:23" ht="13.5" thickBot="1">
      <c r="B21" s="233">
        <f>'Applicable Fraction 3335-B'!B10</f>
        <v>0</v>
      </c>
      <c r="C21" s="297"/>
      <c r="D21" s="337">
        <f>C21*'Applicable Fraction 3335-B'!BQ10</f>
        <v>0</v>
      </c>
      <c r="E21" s="246"/>
      <c r="F21" s="136"/>
      <c r="G21" s="339">
        <f>D21*F21</f>
        <v>0</v>
      </c>
      <c r="H21" s="310">
        <f>G21</f>
        <v>0</v>
      </c>
      <c r="I21" s="234"/>
      <c r="J21" s="302"/>
      <c r="K21" s="340">
        <f>J21*'Applicable Fraction 3335-B'!BQ10</f>
        <v>0</v>
      </c>
      <c r="L21" s="246"/>
      <c r="M21" s="129"/>
      <c r="N21" s="340">
        <f>K21*M21</f>
        <v>0</v>
      </c>
      <c r="O21" s="311">
        <f>N21</f>
        <v>0</v>
      </c>
      <c r="P21" s="235"/>
      <c r="Q21" s="306"/>
      <c r="R21" s="341">
        <f>Q21*'Applicable Fraction 3335-B'!BQ10</f>
        <v>0</v>
      </c>
      <c r="S21" s="246"/>
      <c r="T21" s="130"/>
      <c r="U21" s="343">
        <f>R21*T21</f>
        <v>0</v>
      </c>
      <c r="V21" s="324">
        <f>U21</f>
        <v>0</v>
      </c>
      <c r="W21" s="226"/>
    </row>
    <row r="22" spans="2:23" ht="13.5" thickBot="1">
      <c r="B22" s="236">
        <f>'Applicable Fraction 3335-B'!B11</f>
        <v>0</v>
      </c>
      <c r="C22" s="297"/>
      <c r="D22" s="338">
        <f>C22*'Applicable Fraction 3335-B'!BQ11</f>
        <v>0</v>
      </c>
      <c r="E22" s="247"/>
      <c r="F22" s="131"/>
      <c r="G22" s="339">
        <f t="shared" ref="G22:G71" si="0">D22*F22</f>
        <v>0</v>
      </c>
      <c r="H22" s="310">
        <f t="shared" ref="H22:H71" si="1">G22</f>
        <v>0</v>
      </c>
      <c r="I22" s="234"/>
      <c r="J22" s="303"/>
      <c r="K22" s="339">
        <f>J22*'Applicable Fraction 3335-B'!BQ11</f>
        <v>0</v>
      </c>
      <c r="L22" s="247"/>
      <c r="M22" s="131"/>
      <c r="N22" s="339">
        <f>K22*M22</f>
        <v>0</v>
      </c>
      <c r="O22" s="311">
        <f t="shared" ref="O22:O71" si="2">N22</f>
        <v>0</v>
      </c>
      <c r="P22" s="235"/>
      <c r="Q22" s="307"/>
      <c r="R22" s="342">
        <f>Q22*'Applicable Fraction 3335-B'!BQ11</f>
        <v>0</v>
      </c>
      <c r="S22" s="247"/>
      <c r="T22" s="132"/>
      <c r="U22" s="344">
        <f>R22*T22</f>
        <v>0</v>
      </c>
      <c r="V22" s="324">
        <f t="shared" ref="V22:V71" si="3">U22</f>
        <v>0</v>
      </c>
      <c r="W22" s="226"/>
    </row>
    <row r="23" spans="2:23" ht="13.5" thickBot="1">
      <c r="B23" s="236">
        <f>'Applicable Fraction 3335-B'!B12</f>
        <v>0</v>
      </c>
      <c r="C23" s="297"/>
      <c r="D23" s="337">
        <f>C23*'Applicable Fraction 3335-B'!BQ12</f>
        <v>0</v>
      </c>
      <c r="E23" s="247"/>
      <c r="F23" s="131"/>
      <c r="G23" s="339">
        <f t="shared" si="0"/>
        <v>0</v>
      </c>
      <c r="H23" s="310">
        <f t="shared" si="1"/>
        <v>0</v>
      </c>
      <c r="I23" s="234"/>
      <c r="J23" s="303"/>
      <c r="K23" s="339">
        <f>J23*'Applicable Fraction 3335-B'!BQ12</f>
        <v>0</v>
      </c>
      <c r="L23" s="247"/>
      <c r="M23" s="131"/>
      <c r="N23" s="339">
        <f t="shared" ref="N23:N71" si="4">K23*M23</f>
        <v>0</v>
      </c>
      <c r="O23" s="311">
        <f t="shared" si="2"/>
        <v>0</v>
      </c>
      <c r="P23" s="235"/>
      <c r="Q23" s="307"/>
      <c r="R23" s="342">
        <f>Q23*'Applicable Fraction 3335-B'!BQ12</f>
        <v>0</v>
      </c>
      <c r="S23" s="247"/>
      <c r="T23" s="132"/>
      <c r="U23" s="344">
        <f t="shared" ref="U23:U71" si="5">R23*T23</f>
        <v>0</v>
      </c>
      <c r="V23" s="324">
        <f t="shared" si="3"/>
        <v>0</v>
      </c>
      <c r="W23" s="226"/>
    </row>
    <row r="24" spans="2:23" ht="13.5" thickBot="1">
      <c r="B24" s="236">
        <f>'Applicable Fraction 3335-B'!B13</f>
        <v>0</v>
      </c>
      <c r="C24" s="297"/>
      <c r="D24" s="338">
        <f>C24*'Applicable Fraction 3335-B'!BQ13</f>
        <v>0</v>
      </c>
      <c r="E24" s="247"/>
      <c r="F24" s="131"/>
      <c r="G24" s="339">
        <f t="shared" si="0"/>
        <v>0</v>
      </c>
      <c r="H24" s="310">
        <f t="shared" si="1"/>
        <v>0</v>
      </c>
      <c r="I24" s="234"/>
      <c r="J24" s="303"/>
      <c r="K24" s="339">
        <f>J24*'Applicable Fraction 3335-B'!BQ13</f>
        <v>0</v>
      </c>
      <c r="L24" s="247"/>
      <c r="M24" s="131"/>
      <c r="N24" s="339">
        <f t="shared" si="4"/>
        <v>0</v>
      </c>
      <c r="O24" s="311">
        <f t="shared" si="2"/>
        <v>0</v>
      </c>
      <c r="P24" s="235"/>
      <c r="Q24" s="307"/>
      <c r="R24" s="342">
        <f>Q24*'Applicable Fraction 3335-B'!BQ13</f>
        <v>0</v>
      </c>
      <c r="S24" s="247"/>
      <c r="T24" s="132"/>
      <c r="U24" s="344">
        <f t="shared" si="5"/>
        <v>0</v>
      </c>
      <c r="V24" s="324">
        <f t="shared" si="3"/>
        <v>0</v>
      </c>
      <c r="W24" s="226"/>
    </row>
    <row r="25" spans="2:23" ht="13.5" thickBot="1">
      <c r="B25" s="236">
        <f>'Applicable Fraction 3335-B'!B14</f>
        <v>0</v>
      </c>
      <c r="C25" s="297"/>
      <c r="D25" s="337">
        <f>C25*'Applicable Fraction 3335-B'!BQ14</f>
        <v>0</v>
      </c>
      <c r="E25" s="247"/>
      <c r="F25" s="131"/>
      <c r="G25" s="339">
        <f t="shared" si="0"/>
        <v>0</v>
      </c>
      <c r="H25" s="310">
        <f t="shared" si="1"/>
        <v>0</v>
      </c>
      <c r="I25" s="234"/>
      <c r="J25" s="303"/>
      <c r="K25" s="339">
        <f>J25*'Applicable Fraction 3335-B'!BQ14</f>
        <v>0</v>
      </c>
      <c r="L25" s="247"/>
      <c r="M25" s="131"/>
      <c r="N25" s="339">
        <f t="shared" si="4"/>
        <v>0</v>
      </c>
      <c r="O25" s="311">
        <f t="shared" si="2"/>
        <v>0</v>
      </c>
      <c r="P25" s="235"/>
      <c r="Q25" s="307"/>
      <c r="R25" s="342">
        <f>Q25*'Applicable Fraction 3335-B'!BQ14</f>
        <v>0</v>
      </c>
      <c r="S25" s="247"/>
      <c r="T25" s="132"/>
      <c r="U25" s="344">
        <f t="shared" si="5"/>
        <v>0</v>
      </c>
      <c r="V25" s="324">
        <f t="shared" si="3"/>
        <v>0</v>
      </c>
      <c r="W25" s="226"/>
    </row>
    <row r="26" spans="2:23" ht="13.5" thickBot="1">
      <c r="B26" s="236">
        <f>'Applicable Fraction 3335-B'!B15</f>
        <v>0</v>
      </c>
      <c r="C26" s="297"/>
      <c r="D26" s="338">
        <f>C26*'Applicable Fraction 3335-B'!BQ15</f>
        <v>0</v>
      </c>
      <c r="E26" s="247"/>
      <c r="F26" s="131"/>
      <c r="G26" s="339">
        <f t="shared" si="0"/>
        <v>0</v>
      </c>
      <c r="H26" s="310">
        <f t="shared" si="1"/>
        <v>0</v>
      </c>
      <c r="I26" s="234"/>
      <c r="J26" s="303"/>
      <c r="K26" s="339">
        <f>J26*'Applicable Fraction 3335-B'!BQ15</f>
        <v>0</v>
      </c>
      <c r="L26" s="247"/>
      <c r="M26" s="131"/>
      <c r="N26" s="339">
        <f t="shared" si="4"/>
        <v>0</v>
      </c>
      <c r="O26" s="311">
        <f t="shared" si="2"/>
        <v>0</v>
      </c>
      <c r="P26" s="235"/>
      <c r="Q26" s="307"/>
      <c r="R26" s="342">
        <f>Q26*'Applicable Fraction 3335-B'!BQ15</f>
        <v>0</v>
      </c>
      <c r="S26" s="247"/>
      <c r="T26" s="132"/>
      <c r="U26" s="344">
        <f t="shared" si="5"/>
        <v>0</v>
      </c>
      <c r="V26" s="324">
        <f t="shared" si="3"/>
        <v>0</v>
      </c>
      <c r="W26" s="226"/>
    </row>
    <row r="27" spans="2:23" ht="13.5" thickBot="1">
      <c r="B27" s="236">
        <f>'Applicable Fraction 3335-B'!B16</f>
        <v>0</v>
      </c>
      <c r="C27" s="297"/>
      <c r="D27" s="337">
        <f>C27*'Applicable Fraction 3335-B'!BQ16</f>
        <v>0</v>
      </c>
      <c r="E27" s="247"/>
      <c r="F27" s="131"/>
      <c r="G27" s="339">
        <f t="shared" si="0"/>
        <v>0</v>
      </c>
      <c r="H27" s="310">
        <f t="shared" si="1"/>
        <v>0</v>
      </c>
      <c r="I27" s="234"/>
      <c r="J27" s="303"/>
      <c r="K27" s="339">
        <f>J27*'Applicable Fraction 3335-B'!BQ16</f>
        <v>0</v>
      </c>
      <c r="L27" s="247"/>
      <c r="M27" s="131"/>
      <c r="N27" s="339">
        <f t="shared" si="4"/>
        <v>0</v>
      </c>
      <c r="O27" s="311">
        <f t="shared" si="2"/>
        <v>0</v>
      </c>
      <c r="P27" s="235"/>
      <c r="Q27" s="307"/>
      <c r="R27" s="342">
        <f>Q27*'Applicable Fraction 3335-B'!BQ16</f>
        <v>0</v>
      </c>
      <c r="S27" s="247"/>
      <c r="T27" s="132"/>
      <c r="U27" s="344">
        <f t="shared" si="5"/>
        <v>0</v>
      </c>
      <c r="V27" s="324">
        <f t="shared" si="3"/>
        <v>0</v>
      </c>
      <c r="W27" s="226"/>
    </row>
    <row r="28" spans="2:23" ht="13.5" thickBot="1">
      <c r="B28" s="236">
        <f>'Applicable Fraction 3335-B'!B17</f>
        <v>0</v>
      </c>
      <c r="C28" s="297"/>
      <c r="D28" s="338">
        <f>C28*'Applicable Fraction 3335-B'!BQ17</f>
        <v>0</v>
      </c>
      <c r="E28" s="247"/>
      <c r="F28" s="131"/>
      <c r="G28" s="339">
        <f t="shared" si="0"/>
        <v>0</v>
      </c>
      <c r="H28" s="310">
        <f t="shared" si="1"/>
        <v>0</v>
      </c>
      <c r="I28" s="234"/>
      <c r="J28" s="303"/>
      <c r="K28" s="339">
        <f>J28*'Applicable Fraction 3335-B'!BQ17</f>
        <v>0</v>
      </c>
      <c r="L28" s="247"/>
      <c r="M28" s="131"/>
      <c r="N28" s="339">
        <f t="shared" si="4"/>
        <v>0</v>
      </c>
      <c r="O28" s="311">
        <f t="shared" si="2"/>
        <v>0</v>
      </c>
      <c r="P28" s="235"/>
      <c r="Q28" s="307"/>
      <c r="R28" s="342">
        <f>Q28*'Applicable Fraction 3335-B'!BQ17</f>
        <v>0</v>
      </c>
      <c r="S28" s="247"/>
      <c r="T28" s="132"/>
      <c r="U28" s="344">
        <f t="shared" si="5"/>
        <v>0</v>
      </c>
      <c r="V28" s="324">
        <f t="shared" si="3"/>
        <v>0</v>
      </c>
      <c r="W28" s="226"/>
    </row>
    <row r="29" spans="2:23" ht="13.5" thickBot="1">
      <c r="B29" s="236">
        <f>'Applicable Fraction 3335-B'!B18</f>
        <v>0</v>
      </c>
      <c r="C29" s="297"/>
      <c r="D29" s="337">
        <f>C29*'Applicable Fraction 3335-B'!BQ18</f>
        <v>0</v>
      </c>
      <c r="E29" s="247"/>
      <c r="F29" s="131"/>
      <c r="G29" s="339">
        <f t="shared" si="0"/>
        <v>0</v>
      </c>
      <c r="H29" s="310">
        <f t="shared" si="1"/>
        <v>0</v>
      </c>
      <c r="I29" s="234"/>
      <c r="J29" s="303"/>
      <c r="K29" s="339">
        <f>J29*'Applicable Fraction 3335-B'!BQ18</f>
        <v>0</v>
      </c>
      <c r="L29" s="247"/>
      <c r="M29" s="131"/>
      <c r="N29" s="339">
        <f t="shared" si="4"/>
        <v>0</v>
      </c>
      <c r="O29" s="311">
        <f t="shared" si="2"/>
        <v>0</v>
      </c>
      <c r="P29" s="235"/>
      <c r="Q29" s="307"/>
      <c r="R29" s="342">
        <f>Q29*'Applicable Fraction 3335-B'!BQ18</f>
        <v>0</v>
      </c>
      <c r="S29" s="247"/>
      <c r="T29" s="132"/>
      <c r="U29" s="344">
        <f t="shared" si="5"/>
        <v>0</v>
      </c>
      <c r="V29" s="324">
        <f t="shared" si="3"/>
        <v>0</v>
      </c>
      <c r="W29" s="226"/>
    </row>
    <row r="30" spans="2:23" ht="13.5" thickBot="1">
      <c r="B30" s="236">
        <f>'Applicable Fraction 3335-B'!B19</f>
        <v>0</v>
      </c>
      <c r="C30" s="297"/>
      <c r="D30" s="338">
        <f>C30*'Applicable Fraction 3335-B'!BQ19</f>
        <v>0</v>
      </c>
      <c r="E30" s="247"/>
      <c r="F30" s="131"/>
      <c r="G30" s="339">
        <f>D30*F30</f>
        <v>0</v>
      </c>
      <c r="H30" s="310">
        <f t="shared" si="1"/>
        <v>0</v>
      </c>
      <c r="I30" s="234"/>
      <c r="J30" s="303"/>
      <c r="K30" s="339">
        <f>J30*'Applicable Fraction 3335-B'!BQ19</f>
        <v>0</v>
      </c>
      <c r="L30" s="247"/>
      <c r="M30" s="131"/>
      <c r="N30" s="339">
        <f t="shared" si="4"/>
        <v>0</v>
      </c>
      <c r="O30" s="311">
        <f t="shared" si="2"/>
        <v>0</v>
      </c>
      <c r="P30" s="235"/>
      <c r="Q30" s="307"/>
      <c r="R30" s="342">
        <f>Q30*'Applicable Fraction 3335-B'!BQ19</f>
        <v>0</v>
      </c>
      <c r="S30" s="247"/>
      <c r="T30" s="132"/>
      <c r="U30" s="344">
        <f t="shared" si="5"/>
        <v>0</v>
      </c>
      <c r="V30" s="324">
        <f t="shared" si="3"/>
        <v>0</v>
      </c>
      <c r="W30" s="226"/>
    </row>
    <row r="31" spans="2:23" ht="13.5" thickBot="1">
      <c r="B31" s="236">
        <f>'Applicable Fraction 3335-B'!B20</f>
        <v>0</v>
      </c>
      <c r="C31" s="297"/>
      <c r="D31" s="337">
        <f>C31*'Applicable Fraction 3335-B'!BQ20</f>
        <v>0</v>
      </c>
      <c r="E31" s="247"/>
      <c r="F31" s="131"/>
      <c r="G31" s="339">
        <f t="shared" si="0"/>
        <v>0</v>
      </c>
      <c r="H31" s="310">
        <f t="shared" si="1"/>
        <v>0</v>
      </c>
      <c r="I31" s="234"/>
      <c r="J31" s="303"/>
      <c r="K31" s="339">
        <f>J31*'Applicable Fraction 3335-B'!BQ20</f>
        <v>0</v>
      </c>
      <c r="L31" s="247"/>
      <c r="M31" s="131"/>
      <c r="N31" s="339">
        <f t="shared" si="4"/>
        <v>0</v>
      </c>
      <c r="O31" s="311">
        <f t="shared" si="2"/>
        <v>0</v>
      </c>
      <c r="P31" s="235"/>
      <c r="Q31" s="307"/>
      <c r="R31" s="342">
        <f>Q31*'Applicable Fraction 3335-B'!BQ20</f>
        <v>0</v>
      </c>
      <c r="S31" s="247"/>
      <c r="T31" s="132"/>
      <c r="U31" s="344">
        <f t="shared" si="5"/>
        <v>0</v>
      </c>
      <c r="V31" s="324">
        <f t="shared" si="3"/>
        <v>0</v>
      </c>
      <c r="W31" s="226"/>
    </row>
    <row r="32" spans="2:23" ht="13.5" thickBot="1">
      <c r="B32" s="236">
        <f>'Applicable Fraction 3335-B'!B21</f>
        <v>0</v>
      </c>
      <c r="C32" s="297"/>
      <c r="D32" s="338">
        <f>C32*'Applicable Fraction 3335-B'!BQ21</f>
        <v>0</v>
      </c>
      <c r="E32" s="247"/>
      <c r="F32" s="131"/>
      <c r="G32" s="339">
        <f t="shared" si="0"/>
        <v>0</v>
      </c>
      <c r="H32" s="310">
        <f t="shared" si="1"/>
        <v>0</v>
      </c>
      <c r="I32" s="234"/>
      <c r="J32" s="303"/>
      <c r="K32" s="339">
        <f>J32*'Applicable Fraction 3335-B'!BQ21</f>
        <v>0</v>
      </c>
      <c r="L32" s="247"/>
      <c r="M32" s="131"/>
      <c r="N32" s="339">
        <f t="shared" si="4"/>
        <v>0</v>
      </c>
      <c r="O32" s="311">
        <f t="shared" si="2"/>
        <v>0</v>
      </c>
      <c r="P32" s="235"/>
      <c r="Q32" s="307"/>
      <c r="R32" s="342">
        <f>Q32*'Applicable Fraction 3335-B'!BQ21</f>
        <v>0</v>
      </c>
      <c r="S32" s="247"/>
      <c r="T32" s="132"/>
      <c r="U32" s="344">
        <f t="shared" si="5"/>
        <v>0</v>
      </c>
      <c r="V32" s="324">
        <f t="shared" si="3"/>
        <v>0</v>
      </c>
      <c r="W32" s="226"/>
    </row>
    <row r="33" spans="2:23" ht="13.5" thickBot="1">
      <c r="B33" s="236">
        <f>'Applicable Fraction 3335-B'!B22</f>
        <v>0</v>
      </c>
      <c r="C33" s="298"/>
      <c r="D33" s="337">
        <f>C33*'Applicable Fraction 3335-B'!BQ22</f>
        <v>0</v>
      </c>
      <c r="E33" s="247"/>
      <c r="F33" s="131"/>
      <c r="G33" s="339">
        <f t="shared" si="0"/>
        <v>0</v>
      </c>
      <c r="H33" s="310">
        <f t="shared" si="1"/>
        <v>0</v>
      </c>
      <c r="I33" s="234"/>
      <c r="J33" s="303"/>
      <c r="K33" s="339">
        <f>J33*'Applicable Fraction 3335-B'!BQ22</f>
        <v>0</v>
      </c>
      <c r="L33" s="247"/>
      <c r="M33" s="131"/>
      <c r="N33" s="339">
        <f t="shared" si="4"/>
        <v>0</v>
      </c>
      <c r="O33" s="311">
        <f t="shared" si="2"/>
        <v>0</v>
      </c>
      <c r="P33" s="235"/>
      <c r="Q33" s="307"/>
      <c r="R33" s="342">
        <f>Q33*'Applicable Fraction 3335-B'!BQ22</f>
        <v>0</v>
      </c>
      <c r="S33" s="247"/>
      <c r="T33" s="132"/>
      <c r="U33" s="344">
        <f t="shared" si="5"/>
        <v>0</v>
      </c>
      <c r="V33" s="324">
        <f t="shared" si="3"/>
        <v>0</v>
      </c>
      <c r="W33" s="226"/>
    </row>
    <row r="34" spans="2:23" ht="13.5" thickBot="1">
      <c r="B34" s="236">
        <f>'Applicable Fraction 3335-B'!B23</f>
        <v>0</v>
      </c>
      <c r="C34" s="298"/>
      <c r="D34" s="338">
        <f>C34*'Applicable Fraction 3335-B'!BQ23</f>
        <v>0</v>
      </c>
      <c r="E34" s="247"/>
      <c r="F34" s="131"/>
      <c r="G34" s="339">
        <f t="shared" si="0"/>
        <v>0</v>
      </c>
      <c r="H34" s="310">
        <f t="shared" si="1"/>
        <v>0</v>
      </c>
      <c r="I34" s="234"/>
      <c r="J34" s="303"/>
      <c r="K34" s="339">
        <f>J34*'Applicable Fraction 3335-B'!BQ23</f>
        <v>0</v>
      </c>
      <c r="L34" s="247"/>
      <c r="M34" s="131"/>
      <c r="N34" s="339">
        <f t="shared" si="4"/>
        <v>0</v>
      </c>
      <c r="O34" s="311">
        <f t="shared" si="2"/>
        <v>0</v>
      </c>
      <c r="P34" s="235"/>
      <c r="Q34" s="307"/>
      <c r="R34" s="342">
        <f>Q34*'Applicable Fraction 3335-B'!BQ23</f>
        <v>0</v>
      </c>
      <c r="S34" s="247"/>
      <c r="T34" s="132"/>
      <c r="U34" s="344">
        <f t="shared" si="5"/>
        <v>0</v>
      </c>
      <c r="V34" s="324">
        <f t="shared" si="3"/>
        <v>0</v>
      </c>
      <c r="W34" s="226"/>
    </row>
    <row r="35" spans="2:23" ht="13.5" thickBot="1">
      <c r="B35" s="236">
        <f>'Applicable Fraction 3335-B'!B24</f>
        <v>0</v>
      </c>
      <c r="C35" s="298"/>
      <c r="D35" s="337">
        <f>C35*'Applicable Fraction 3335-B'!BQ24</f>
        <v>0</v>
      </c>
      <c r="E35" s="247"/>
      <c r="F35" s="131"/>
      <c r="G35" s="339">
        <f t="shared" si="0"/>
        <v>0</v>
      </c>
      <c r="H35" s="310">
        <f t="shared" si="1"/>
        <v>0</v>
      </c>
      <c r="I35" s="234"/>
      <c r="J35" s="303"/>
      <c r="K35" s="339">
        <f>J35*'Applicable Fraction 3335-B'!BQ24</f>
        <v>0</v>
      </c>
      <c r="L35" s="247"/>
      <c r="M35" s="131"/>
      <c r="N35" s="339">
        <f t="shared" si="4"/>
        <v>0</v>
      </c>
      <c r="O35" s="311">
        <f t="shared" si="2"/>
        <v>0</v>
      </c>
      <c r="P35" s="235"/>
      <c r="Q35" s="307"/>
      <c r="R35" s="342">
        <f>Q35*'Applicable Fraction 3335-B'!BQ24</f>
        <v>0</v>
      </c>
      <c r="S35" s="247"/>
      <c r="T35" s="132"/>
      <c r="U35" s="344">
        <f t="shared" si="5"/>
        <v>0</v>
      </c>
      <c r="V35" s="324">
        <f t="shared" si="3"/>
        <v>0</v>
      </c>
      <c r="W35" s="226"/>
    </row>
    <row r="36" spans="2:23" ht="13.5" thickBot="1">
      <c r="B36" s="236">
        <f>'Applicable Fraction 3335-B'!B25</f>
        <v>0</v>
      </c>
      <c r="C36" s="298"/>
      <c r="D36" s="338">
        <f>C36*'Applicable Fraction 3335-B'!BQ25</f>
        <v>0</v>
      </c>
      <c r="E36" s="247"/>
      <c r="F36" s="131"/>
      <c r="G36" s="339">
        <f t="shared" si="0"/>
        <v>0</v>
      </c>
      <c r="H36" s="310">
        <f t="shared" si="1"/>
        <v>0</v>
      </c>
      <c r="I36" s="234"/>
      <c r="J36" s="303"/>
      <c r="K36" s="339">
        <f>J36*'Applicable Fraction 3335-B'!BQ25</f>
        <v>0</v>
      </c>
      <c r="L36" s="247"/>
      <c r="M36" s="131"/>
      <c r="N36" s="339">
        <f t="shared" si="4"/>
        <v>0</v>
      </c>
      <c r="O36" s="311">
        <f t="shared" si="2"/>
        <v>0</v>
      </c>
      <c r="P36" s="235"/>
      <c r="Q36" s="307"/>
      <c r="R36" s="342">
        <f>Q36*'Applicable Fraction 3335-B'!BQ25</f>
        <v>0</v>
      </c>
      <c r="S36" s="247"/>
      <c r="T36" s="132"/>
      <c r="U36" s="344">
        <f t="shared" si="5"/>
        <v>0</v>
      </c>
      <c r="V36" s="324">
        <f t="shared" si="3"/>
        <v>0</v>
      </c>
      <c r="W36" s="226"/>
    </row>
    <row r="37" spans="2:23" ht="13.5" thickBot="1">
      <c r="B37" s="236">
        <f>'Applicable Fraction 3335-B'!B26</f>
        <v>0</v>
      </c>
      <c r="C37" s="298"/>
      <c r="D37" s="337">
        <f>C37*'Applicable Fraction 3335-B'!BQ26</f>
        <v>0</v>
      </c>
      <c r="E37" s="247"/>
      <c r="F37" s="131"/>
      <c r="G37" s="339">
        <f t="shared" si="0"/>
        <v>0</v>
      </c>
      <c r="H37" s="310">
        <f t="shared" si="1"/>
        <v>0</v>
      </c>
      <c r="I37" s="234"/>
      <c r="J37" s="303"/>
      <c r="K37" s="339">
        <f>J37*'Applicable Fraction 3335-B'!BQ26</f>
        <v>0</v>
      </c>
      <c r="L37" s="247"/>
      <c r="M37" s="131"/>
      <c r="N37" s="339">
        <f t="shared" si="4"/>
        <v>0</v>
      </c>
      <c r="O37" s="311">
        <f t="shared" si="2"/>
        <v>0</v>
      </c>
      <c r="P37" s="235"/>
      <c r="Q37" s="307"/>
      <c r="R37" s="342">
        <f>Q37*'Applicable Fraction 3335-B'!BQ26</f>
        <v>0</v>
      </c>
      <c r="S37" s="247"/>
      <c r="T37" s="132"/>
      <c r="U37" s="344">
        <f t="shared" si="5"/>
        <v>0</v>
      </c>
      <c r="V37" s="324">
        <f t="shared" si="3"/>
        <v>0</v>
      </c>
      <c r="W37" s="226"/>
    </row>
    <row r="38" spans="2:23" ht="13.5" thickBot="1">
      <c r="B38" s="236">
        <f>'Applicable Fraction 3335-B'!B27</f>
        <v>0</v>
      </c>
      <c r="C38" s="298"/>
      <c r="D38" s="338">
        <f>C38*'Applicable Fraction 3335-B'!BQ27</f>
        <v>0</v>
      </c>
      <c r="E38" s="247"/>
      <c r="F38" s="131"/>
      <c r="G38" s="339">
        <f t="shared" si="0"/>
        <v>0</v>
      </c>
      <c r="H38" s="310">
        <f t="shared" si="1"/>
        <v>0</v>
      </c>
      <c r="I38" s="234"/>
      <c r="J38" s="303"/>
      <c r="K38" s="339">
        <f>J38*'Applicable Fraction 3335-B'!BQ27</f>
        <v>0</v>
      </c>
      <c r="L38" s="247"/>
      <c r="M38" s="131"/>
      <c r="N38" s="339">
        <f t="shared" si="4"/>
        <v>0</v>
      </c>
      <c r="O38" s="311">
        <f t="shared" si="2"/>
        <v>0</v>
      </c>
      <c r="P38" s="235"/>
      <c r="Q38" s="307"/>
      <c r="R38" s="342">
        <f>Q38*'Applicable Fraction 3335-B'!BQ27</f>
        <v>0</v>
      </c>
      <c r="S38" s="247"/>
      <c r="T38" s="132"/>
      <c r="U38" s="344">
        <f t="shared" si="5"/>
        <v>0</v>
      </c>
      <c r="V38" s="324">
        <f t="shared" si="3"/>
        <v>0</v>
      </c>
      <c r="W38" s="226"/>
    </row>
    <row r="39" spans="2:23" ht="13.5" thickBot="1">
      <c r="B39" s="236">
        <f>'Applicable Fraction 3335-B'!B28</f>
        <v>0</v>
      </c>
      <c r="C39" s="298"/>
      <c r="D39" s="337">
        <f>C39*'Applicable Fraction 3335-B'!BQ28</f>
        <v>0</v>
      </c>
      <c r="E39" s="247"/>
      <c r="F39" s="131"/>
      <c r="G39" s="339">
        <f t="shared" si="0"/>
        <v>0</v>
      </c>
      <c r="H39" s="310">
        <f t="shared" si="1"/>
        <v>0</v>
      </c>
      <c r="I39" s="234"/>
      <c r="J39" s="303"/>
      <c r="K39" s="339">
        <f>J39*'Applicable Fraction 3335-B'!BQ28</f>
        <v>0</v>
      </c>
      <c r="L39" s="247"/>
      <c r="M39" s="131"/>
      <c r="N39" s="339">
        <f t="shared" si="4"/>
        <v>0</v>
      </c>
      <c r="O39" s="311">
        <f t="shared" si="2"/>
        <v>0</v>
      </c>
      <c r="P39" s="235"/>
      <c r="Q39" s="307"/>
      <c r="R39" s="342">
        <f>Q39*'Applicable Fraction 3335-B'!BQ28</f>
        <v>0</v>
      </c>
      <c r="S39" s="247"/>
      <c r="T39" s="132"/>
      <c r="U39" s="344">
        <f t="shared" si="5"/>
        <v>0</v>
      </c>
      <c r="V39" s="324">
        <f t="shared" si="3"/>
        <v>0</v>
      </c>
      <c r="W39" s="226"/>
    </row>
    <row r="40" spans="2:23" ht="13.5" thickBot="1">
      <c r="B40" s="236">
        <f>'Applicable Fraction 3335-B'!B29</f>
        <v>0</v>
      </c>
      <c r="C40" s="298"/>
      <c r="D40" s="338">
        <f>C40*'Applicable Fraction 3335-B'!BQ29</f>
        <v>0</v>
      </c>
      <c r="E40" s="247"/>
      <c r="F40" s="131"/>
      <c r="G40" s="339">
        <f t="shared" si="0"/>
        <v>0</v>
      </c>
      <c r="H40" s="310">
        <f t="shared" si="1"/>
        <v>0</v>
      </c>
      <c r="I40" s="234"/>
      <c r="J40" s="303"/>
      <c r="K40" s="339">
        <f>J40*'Applicable Fraction 3335-B'!BQ29</f>
        <v>0</v>
      </c>
      <c r="L40" s="247"/>
      <c r="M40" s="131"/>
      <c r="N40" s="339">
        <f t="shared" si="4"/>
        <v>0</v>
      </c>
      <c r="O40" s="311">
        <f t="shared" si="2"/>
        <v>0</v>
      </c>
      <c r="P40" s="235"/>
      <c r="Q40" s="307"/>
      <c r="R40" s="342">
        <f>Q40*'Applicable Fraction 3335-B'!BQ29</f>
        <v>0</v>
      </c>
      <c r="S40" s="247"/>
      <c r="T40" s="132"/>
      <c r="U40" s="344">
        <f t="shared" si="5"/>
        <v>0</v>
      </c>
      <c r="V40" s="324">
        <f t="shared" si="3"/>
        <v>0</v>
      </c>
      <c r="W40" s="226"/>
    </row>
    <row r="41" spans="2:23" ht="13.5" thickBot="1">
      <c r="B41" s="236">
        <f>'Applicable Fraction 3335-B'!B30</f>
        <v>0</v>
      </c>
      <c r="C41" s="298"/>
      <c r="D41" s="337">
        <f>C41*'Applicable Fraction 3335-B'!BQ30</f>
        <v>0</v>
      </c>
      <c r="E41" s="247"/>
      <c r="F41" s="131"/>
      <c r="G41" s="339">
        <f t="shared" si="0"/>
        <v>0</v>
      </c>
      <c r="H41" s="310">
        <f t="shared" si="1"/>
        <v>0</v>
      </c>
      <c r="I41" s="234"/>
      <c r="J41" s="303"/>
      <c r="K41" s="339">
        <f>J41*'Applicable Fraction 3335-B'!BQ30</f>
        <v>0</v>
      </c>
      <c r="L41" s="247"/>
      <c r="M41" s="131"/>
      <c r="N41" s="339">
        <f t="shared" si="4"/>
        <v>0</v>
      </c>
      <c r="O41" s="311">
        <f t="shared" si="2"/>
        <v>0</v>
      </c>
      <c r="P41" s="235"/>
      <c r="Q41" s="307"/>
      <c r="R41" s="342">
        <f>Q41*'Applicable Fraction 3335-B'!BQ30</f>
        <v>0</v>
      </c>
      <c r="S41" s="247"/>
      <c r="T41" s="132"/>
      <c r="U41" s="344">
        <f t="shared" si="5"/>
        <v>0</v>
      </c>
      <c r="V41" s="324">
        <f t="shared" si="3"/>
        <v>0</v>
      </c>
      <c r="W41" s="226"/>
    </row>
    <row r="42" spans="2:23" ht="13.5" thickBot="1">
      <c r="B42" s="236">
        <f>'Applicable Fraction 3335-B'!B31</f>
        <v>0</v>
      </c>
      <c r="C42" s="298"/>
      <c r="D42" s="338">
        <f>C42*'Applicable Fraction 3335-B'!BQ31</f>
        <v>0</v>
      </c>
      <c r="E42" s="247"/>
      <c r="F42" s="131"/>
      <c r="G42" s="339">
        <f t="shared" si="0"/>
        <v>0</v>
      </c>
      <c r="H42" s="310">
        <f t="shared" si="1"/>
        <v>0</v>
      </c>
      <c r="I42" s="234"/>
      <c r="J42" s="303"/>
      <c r="K42" s="339">
        <f>J42*'Applicable Fraction 3335-B'!BQ31</f>
        <v>0</v>
      </c>
      <c r="L42" s="247"/>
      <c r="M42" s="131"/>
      <c r="N42" s="339">
        <f t="shared" si="4"/>
        <v>0</v>
      </c>
      <c r="O42" s="311">
        <f t="shared" si="2"/>
        <v>0</v>
      </c>
      <c r="P42" s="235"/>
      <c r="Q42" s="307"/>
      <c r="R42" s="342">
        <f>Q42*'Applicable Fraction 3335-B'!BQ31</f>
        <v>0</v>
      </c>
      <c r="S42" s="247"/>
      <c r="T42" s="132"/>
      <c r="U42" s="344">
        <f t="shared" si="5"/>
        <v>0</v>
      </c>
      <c r="V42" s="324">
        <f t="shared" si="3"/>
        <v>0</v>
      </c>
      <c r="W42" s="226"/>
    </row>
    <row r="43" spans="2:23" ht="13.5" thickBot="1">
      <c r="B43" s="236">
        <f>'Applicable Fraction 3335-B'!B32</f>
        <v>0</v>
      </c>
      <c r="C43" s="298"/>
      <c r="D43" s="337">
        <f>C43*'Applicable Fraction 3335-B'!BQ32</f>
        <v>0</v>
      </c>
      <c r="E43" s="247"/>
      <c r="F43" s="131"/>
      <c r="G43" s="339">
        <f t="shared" si="0"/>
        <v>0</v>
      </c>
      <c r="H43" s="310">
        <f t="shared" si="1"/>
        <v>0</v>
      </c>
      <c r="I43" s="234"/>
      <c r="J43" s="303"/>
      <c r="K43" s="339">
        <f>J43*'Applicable Fraction 3335-B'!BQ32</f>
        <v>0</v>
      </c>
      <c r="L43" s="247"/>
      <c r="M43" s="131"/>
      <c r="N43" s="339">
        <f t="shared" si="4"/>
        <v>0</v>
      </c>
      <c r="O43" s="311">
        <f t="shared" si="2"/>
        <v>0</v>
      </c>
      <c r="P43" s="235"/>
      <c r="Q43" s="307"/>
      <c r="R43" s="342">
        <f>Q43*'Applicable Fraction 3335-B'!BQ32</f>
        <v>0</v>
      </c>
      <c r="S43" s="247"/>
      <c r="T43" s="132"/>
      <c r="U43" s="344">
        <f t="shared" si="5"/>
        <v>0</v>
      </c>
      <c r="V43" s="324">
        <f t="shared" si="3"/>
        <v>0</v>
      </c>
      <c r="W43" s="226"/>
    </row>
    <row r="44" spans="2:23" ht="13.5" thickBot="1">
      <c r="B44" s="236">
        <f>'Applicable Fraction 3335-B'!B33</f>
        <v>0</v>
      </c>
      <c r="C44" s="298"/>
      <c r="D44" s="338">
        <f>C44*'Applicable Fraction 3335-B'!BQ33</f>
        <v>0</v>
      </c>
      <c r="E44" s="247"/>
      <c r="F44" s="131"/>
      <c r="G44" s="339">
        <f t="shared" si="0"/>
        <v>0</v>
      </c>
      <c r="H44" s="310">
        <f t="shared" si="1"/>
        <v>0</v>
      </c>
      <c r="I44" s="234"/>
      <c r="J44" s="303"/>
      <c r="K44" s="339">
        <f>J44*'Applicable Fraction 3335-B'!BQ33</f>
        <v>0</v>
      </c>
      <c r="L44" s="247"/>
      <c r="M44" s="131"/>
      <c r="N44" s="339">
        <f t="shared" si="4"/>
        <v>0</v>
      </c>
      <c r="O44" s="311">
        <f t="shared" si="2"/>
        <v>0</v>
      </c>
      <c r="P44" s="235"/>
      <c r="Q44" s="307"/>
      <c r="R44" s="342">
        <f>Q44*'Applicable Fraction 3335-B'!BQ33</f>
        <v>0</v>
      </c>
      <c r="S44" s="247"/>
      <c r="T44" s="132"/>
      <c r="U44" s="344">
        <f t="shared" si="5"/>
        <v>0</v>
      </c>
      <c r="V44" s="324">
        <f t="shared" si="3"/>
        <v>0</v>
      </c>
      <c r="W44" s="226"/>
    </row>
    <row r="45" spans="2:23" ht="13.5" thickBot="1">
      <c r="B45" s="236">
        <f>'Applicable Fraction 3335-B'!B34</f>
        <v>0</v>
      </c>
      <c r="C45" s="298"/>
      <c r="D45" s="338">
        <f>C45*'Applicable Fraction 3335-B'!BQ34</f>
        <v>0</v>
      </c>
      <c r="E45" s="247"/>
      <c r="F45" s="131"/>
      <c r="G45" s="339">
        <f t="shared" si="0"/>
        <v>0</v>
      </c>
      <c r="H45" s="310">
        <f t="shared" si="1"/>
        <v>0</v>
      </c>
      <c r="I45" s="234"/>
      <c r="J45" s="303"/>
      <c r="K45" s="339">
        <f>J45*'Applicable Fraction 3335-B'!BQ34</f>
        <v>0</v>
      </c>
      <c r="L45" s="247"/>
      <c r="M45" s="131"/>
      <c r="N45" s="339">
        <f t="shared" si="4"/>
        <v>0</v>
      </c>
      <c r="O45" s="311">
        <f t="shared" si="2"/>
        <v>0</v>
      </c>
      <c r="P45" s="235"/>
      <c r="Q45" s="307"/>
      <c r="R45" s="342">
        <f>Q45*'Applicable Fraction 3335-B'!BQ34</f>
        <v>0</v>
      </c>
      <c r="S45" s="247"/>
      <c r="T45" s="132"/>
      <c r="U45" s="344">
        <f t="shared" si="5"/>
        <v>0</v>
      </c>
      <c r="V45" s="324">
        <f t="shared" si="3"/>
        <v>0</v>
      </c>
      <c r="W45" s="226"/>
    </row>
    <row r="46" spans="2:23" ht="13.5" thickBot="1">
      <c r="B46" s="236">
        <f>'Applicable Fraction 3335-B'!B35</f>
        <v>0</v>
      </c>
      <c r="C46" s="298"/>
      <c r="D46" s="338">
        <f>C46*'Applicable Fraction 3335-B'!BQ35</f>
        <v>0</v>
      </c>
      <c r="E46" s="247"/>
      <c r="F46" s="131"/>
      <c r="G46" s="339">
        <f t="shared" si="0"/>
        <v>0</v>
      </c>
      <c r="H46" s="310">
        <f t="shared" si="1"/>
        <v>0</v>
      </c>
      <c r="I46" s="234"/>
      <c r="J46" s="303"/>
      <c r="K46" s="339">
        <f>J46*'Applicable Fraction 3335-B'!BQ35</f>
        <v>0</v>
      </c>
      <c r="L46" s="247"/>
      <c r="M46" s="131"/>
      <c r="N46" s="339">
        <f t="shared" si="4"/>
        <v>0</v>
      </c>
      <c r="O46" s="311">
        <f t="shared" si="2"/>
        <v>0</v>
      </c>
      <c r="P46" s="235"/>
      <c r="Q46" s="307"/>
      <c r="R46" s="342">
        <f>Q46*'Applicable Fraction 3335-B'!BQ35</f>
        <v>0</v>
      </c>
      <c r="S46" s="247"/>
      <c r="T46" s="132"/>
      <c r="U46" s="344">
        <f t="shared" si="5"/>
        <v>0</v>
      </c>
      <c r="V46" s="324">
        <f t="shared" si="3"/>
        <v>0</v>
      </c>
      <c r="W46" s="226"/>
    </row>
    <row r="47" spans="2:23" ht="13.5" thickBot="1">
      <c r="B47" s="236">
        <f>'Applicable Fraction 3335-B'!B36</f>
        <v>0</v>
      </c>
      <c r="C47" s="298"/>
      <c r="D47" s="338">
        <f>C47*'Applicable Fraction 3335-B'!BQ36</f>
        <v>0</v>
      </c>
      <c r="E47" s="247"/>
      <c r="F47" s="131"/>
      <c r="G47" s="339">
        <f t="shared" si="0"/>
        <v>0</v>
      </c>
      <c r="H47" s="310">
        <f t="shared" si="1"/>
        <v>0</v>
      </c>
      <c r="I47" s="234"/>
      <c r="J47" s="303"/>
      <c r="K47" s="339">
        <f>J47*'Applicable Fraction 3335-B'!BQ36</f>
        <v>0</v>
      </c>
      <c r="L47" s="247"/>
      <c r="M47" s="131"/>
      <c r="N47" s="339">
        <f t="shared" si="4"/>
        <v>0</v>
      </c>
      <c r="O47" s="311">
        <f t="shared" si="2"/>
        <v>0</v>
      </c>
      <c r="P47" s="235"/>
      <c r="Q47" s="307"/>
      <c r="R47" s="342">
        <f>Q47*'Applicable Fraction 3335-B'!BQ36</f>
        <v>0</v>
      </c>
      <c r="S47" s="247"/>
      <c r="T47" s="132"/>
      <c r="U47" s="344">
        <f t="shared" si="5"/>
        <v>0</v>
      </c>
      <c r="V47" s="324">
        <f t="shared" si="3"/>
        <v>0</v>
      </c>
      <c r="W47" s="226"/>
    </row>
    <row r="48" spans="2:23" ht="13.5" thickBot="1">
      <c r="B48" s="236">
        <f>'Applicable Fraction 3335-B'!B37</f>
        <v>0</v>
      </c>
      <c r="C48" s="298"/>
      <c r="D48" s="338">
        <f>C48*'Applicable Fraction 3335-B'!BQ37</f>
        <v>0</v>
      </c>
      <c r="E48" s="247"/>
      <c r="F48" s="131"/>
      <c r="G48" s="339">
        <f t="shared" si="0"/>
        <v>0</v>
      </c>
      <c r="H48" s="310">
        <f t="shared" si="1"/>
        <v>0</v>
      </c>
      <c r="I48" s="234"/>
      <c r="J48" s="303"/>
      <c r="K48" s="339">
        <f>J48*'Applicable Fraction 3335-B'!BQ37</f>
        <v>0</v>
      </c>
      <c r="L48" s="247"/>
      <c r="M48" s="131"/>
      <c r="N48" s="339">
        <f t="shared" si="4"/>
        <v>0</v>
      </c>
      <c r="O48" s="311">
        <f t="shared" si="2"/>
        <v>0</v>
      </c>
      <c r="P48" s="235"/>
      <c r="Q48" s="307"/>
      <c r="R48" s="342">
        <f>Q48*'Applicable Fraction 3335-B'!BQ37</f>
        <v>0</v>
      </c>
      <c r="S48" s="247"/>
      <c r="T48" s="132"/>
      <c r="U48" s="344">
        <f t="shared" si="5"/>
        <v>0</v>
      </c>
      <c r="V48" s="324">
        <f t="shared" si="3"/>
        <v>0</v>
      </c>
      <c r="W48" s="226"/>
    </row>
    <row r="49" spans="2:23" ht="13.5" thickBot="1">
      <c r="B49" s="236">
        <f>'Applicable Fraction 3335-B'!B38</f>
        <v>0</v>
      </c>
      <c r="C49" s="298"/>
      <c r="D49" s="338">
        <f>C49*'Applicable Fraction 3335-B'!BQ38</f>
        <v>0</v>
      </c>
      <c r="E49" s="247"/>
      <c r="F49" s="131"/>
      <c r="G49" s="339">
        <f t="shared" si="0"/>
        <v>0</v>
      </c>
      <c r="H49" s="310">
        <f t="shared" si="1"/>
        <v>0</v>
      </c>
      <c r="I49" s="234"/>
      <c r="J49" s="303"/>
      <c r="K49" s="339">
        <f>J49*'Applicable Fraction 3335-B'!BQ38</f>
        <v>0</v>
      </c>
      <c r="L49" s="247"/>
      <c r="M49" s="131"/>
      <c r="N49" s="339">
        <f t="shared" si="4"/>
        <v>0</v>
      </c>
      <c r="O49" s="311">
        <f t="shared" si="2"/>
        <v>0</v>
      </c>
      <c r="P49" s="235"/>
      <c r="Q49" s="307"/>
      <c r="R49" s="342">
        <f>Q49*'Applicable Fraction 3335-B'!BQ38</f>
        <v>0</v>
      </c>
      <c r="S49" s="247"/>
      <c r="T49" s="132"/>
      <c r="U49" s="344">
        <f t="shared" si="5"/>
        <v>0</v>
      </c>
      <c r="V49" s="324">
        <f t="shared" si="3"/>
        <v>0</v>
      </c>
      <c r="W49" s="226"/>
    </row>
    <row r="50" spans="2:23" ht="13.5" thickBot="1">
      <c r="B50" s="236">
        <f>'Applicable Fraction 3335-B'!B39</f>
        <v>0</v>
      </c>
      <c r="C50" s="298"/>
      <c r="D50" s="338">
        <f>C50*'Applicable Fraction 3335-B'!BQ39</f>
        <v>0</v>
      </c>
      <c r="E50" s="247"/>
      <c r="F50" s="131"/>
      <c r="G50" s="339">
        <f t="shared" si="0"/>
        <v>0</v>
      </c>
      <c r="H50" s="310">
        <f t="shared" si="1"/>
        <v>0</v>
      </c>
      <c r="I50" s="234"/>
      <c r="J50" s="303"/>
      <c r="K50" s="339">
        <f>J50*'Applicable Fraction 3335-B'!BQ39</f>
        <v>0</v>
      </c>
      <c r="L50" s="247"/>
      <c r="M50" s="131"/>
      <c r="N50" s="339">
        <f t="shared" si="4"/>
        <v>0</v>
      </c>
      <c r="O50" s="311">
        <f t="shared" si="2"/>
        <v>0</v>
      </c>
      <c r="P50" s="235"/>
      <c r="Q50" s="307"/>
      <c r="R50" s="342">
        <f>Q50*'Applicable Fraction 3335-B'!BQ39</f>
        <v>0</v>
      </c>
      <c r="S50" s="247"/>
      <c r="T50" s="132"/>
      <c r="U50" s="344">
        <f t="shared" si="5"/>
        <v>0</v>
      </c>
      <c r="V50" s="324">
        <f t="shared" si="3"/>
        <v>0</v>
      </c>
      <c r="W50" s="226"/>
    </row>
    <row r="51" spans="2:23" ht="13.5" thickBot="1">
      <c r="B51" s="236">
        <f>'Applicable Fraction 3335-B'!B40</f>
        <v>0</v>
      </c>
      <c r="C51" s="298"/>
      <c r="D51" s="338">
        <f>C51*'Applicable Fraction 3335-B'!BQ40</f>
        <v>0</v>
      </c>
      <c r="E51" s="247"/>
      <c r="F51" s="131"/>
      <c r="G51" s="339">
        <f t="shared" si="0"/>
        <v>0</v>
      </c>
      <c r="H51" s="310">
        <f t="shared" si="1"/>
        <v>0</v>
      </c>
      <c r="I51" s="234"/>
      <c r="J51" s="303"/>
      <c r="K51" s="339">
        <f>J51*'Applicable Fraction 3335-B'!BQ40</f>
        <v>0</v>
      </c>
      <c r="L51" s="247"/>
      <c r="M51" s="131"/>
      <c r="N51" s="339">
        <f t="shared" si="4"/>
        <v>0</v>
      </c>
      <c r="O51" s="311">
        <f t="shared" si="2"/>
        <v>0</v>
      </c>
      <c r="P51" s="235"/>
      <c r="Q51" s="307"/>
      <c r="R51" s="342">
        <f>Q51*'Applicable Fraction 3335-B'!BQ40</f>
        <v>0</v>
      </c>
      <c r="S51" s="247"/>
      <c r="T51" s="132"/>
      <c r="U51" s="344">
        <f t="shared" si="5"/>
        <v>0</v>
      </c>
      <c r="V51" s="324">
        <f t="shared" si="3"/>
        <v>0</v>
      </c>
      <c r="W51" s="226"/>
    </row>
    <row r="52" spans="2:23" ht="13.5" thickBot="1">
      <c r="B52" s="236">
        <f>'Applicable Fraction 3335-B'!B41</f>
        <v>0</v>
      </c>
      <c r="C52" s="298"/>
      <c r="D52" s="338">
        <f>C52*'Applicable Fraction 3335-B'!BQ41</f>
        <v>0</v>
      </c>
      <c r="E52" s="247"/>
      <c r="F52" s="131"/>
      <c r="G52" s="339">
        <f t="shared" si="0"/>
        <v>0</v>
      </c>
      <c r="H52" s="310">
        <f t="shared" si="1"/>
        <v>0</v>
      </c>
      <c r="I52" s="234"/>
      <c r="J52" s="303"/>
      <c r="K52" s="339">
        <f>J52*'Applicable Fraction 3335-B'!BQ41</f>
        <v>0</v>
      </c>
      <c r="L52" s="247"/>
      <c r="M52" s="131"/>
      <c r="N52" s="339">
        <f t="shared" si="4"/>
        <v>0</v>
      </c>
      <c r="O52" s="311">
        <f t="shared" si="2"/>
        <v>0</v>
      </c>
      <c r="P52" s="235"/>
      <c r="Q52" s="307"/>
      <c r="R52" s="342">
        <f>Q52*'Applicable Fraction 3335-B'!BQ41</f>
        <v>0</v>
      </c>
      <c r="S52" s="247"/>
      <c r="T52" s="132"/>
      <c r="U52" s="344">
        <f t="shared" si="5"/>
        <v>0</v>
      </c>
      <c r="V52" s="324">
        <f t="shared" si="3"/>
        <v>0</v>
      </c>
      <c r="W52" s="226"/>
    </row>
    <row r="53" spans="2:23" ht="13.5" thickBot="1">
      <c r="B53" s="236">
        <f>'Applicable Fraction 3335-B'!B42</f>
        <v>0</v>
      </c>
      <c r="C53" s="298"/>
      <c r="D53" s="338">
        <f>C53*'Applicable Fraction 3335-B'!BQ42</f>
        <v>0</v>
      </c>
      <c r="E53" s="247"/>
      <c r="F53" s="131"/>
      <c r="G53" s="339">
        <f t="shared" si="0"/>
        <v>0</v>
      </c>
      <c r="H53" s="310">
        <f t="shared" si="1"/>
        <v>0</v>
      </c>
      <c r="I53" s="234"/>
      <c r="J53" s="303"/>
      <c r="K53" s="339">
        <f>J53*'Applicable Fraction 3335-B'!BQ42</f>
        <v>0</v>
      </c>
      <c r="L53" s="247"/>
      <c r="M53" s="131"/>
      <c r="N53" s="339">
        <f t="shared" si="4"/>
        <v>0</v>
      </c>
      <c r="O53" s="311">
        <f t="shared" si="2"/>
        <v>0</v>
      </c>
      <c r="P53" s="235"/>
      <c r="Q53" s="307"/>
      <c r="R53" s="342">
        <f>Q53*'Applicable Fraction 3335-B'!BQ42</f>
        <v>0</v>
      </c>
      <c r="S53" s="247"/>
      <c r="T53" s="132"/>
      <c r="U53" s="344">
        <f t="shared" si="5"/>
        <v>0</v>
      </c>
      <c r="V53" s="324">
        <f t="shared" si="3"/>
        <v>0</v>
      </c>
      <c r="W53" s="226"/>
    </row>
    <row r="54" spans="2:23" ht="13.5" thickBot="1">
      <c r="B54" s="236">
        <f>'Applicable Fraction 3335-B'!B43</f>
        <v>0</v>
      </c>
      <c r="C54" s="298"/>
      <c r="D54" s="338">
        <f>C54*'Applicable Fraction 3335-B'!BQ43</f>
        <v>0</v>
      </c>
      <c r="E54" s="247"/>
      <c r="F54" s="131"/>
      <c r="G54" s="339">
        <f t="shared" si="0"/>
        <v>0</v>
      </c>
      <c r="H54" s="310">
        <f t="shared" si="1"/>
        <v>0</v>
      </c>
      <c r="I54" s="234"/>
      <c r="J54" s="303"/>
      <c r="K54" s="339">
        <f>J54*'Applicable Fraction 3335-B'!BQ43</f>
        <v>0</v>
      </c>
      <c r="L54" s="247"/>
      <c r="M54" s="131"/>
      <c r="N54" s="339">
        <f t="shared" si="4"/>
        <v>0</v>
      </c>
      <c r="O54" s="311">
        <f t="shared" si="2"/>
        <v>0</v>
      </c>
      <c r="P54" s="235"/>
      <c r="Q54" s="307"/>
      <c r="R54" s="342">
        <f>Q54*'Applicable Fraction 3335-B'!BQ43</f>
        <v>0</v>
      </c>
      <c r="S54" s="247"/>
      <c r="T54" s="132"/>
      <c r="U54" s="344">
        <f t="shared" si="5"/>
        <v>0</v>
      </c>
      <c r="V54" s="324">
        <f t="shared" si="3"/>
        <v>0</v>
      </c>
      <c r="W54" s="226"/>
    </row>
    <row r="55" spans="2:23" ht="13.5" thickBot="1">
      <c r="B55" s="236">
        <f>'Applicable Fraction 3335-B'!B44</f>
        <v>0</v>
      </c>
      <c r="C55" s="298"/>
      <c r="D55" s="338">
        <f>C55*'Applicable Fraction 3335-B'!BQ44</f>
        <v>0</v>
      </c>
      <c r="E55" s="247"/>
      <c r="F55" s="131"/>
      <c r="G55" s="339">
        <f t="shared" si="0"/>
        <v>0</v>
      </c>
      <c r="H55" s="310">
        <f t="shared" si="1"/>
        <v>0</v>
      </c>
      <c r="I55" s="234"/>
      <c r="J55" s="303"/>
      <c r="K55" s="339">
        <f>J55*'Applicable Fraction 3335-B'!BQ44</f>
        <v>0</v>
      </c>
      <c r="L55" s="247"/>
      <c r="M55" s="131"/>
      <c r="N55" s="339">
        <f t="shared" si="4"/>
        <v>0</v>
      </c>
      <c r="O55" s="311">
        <f t="shared" si="2"/>
        <v>0</v>
      </c>
      <c r="P55" s="235"/>
      <c r="Q55" s="307"/>
      <c r="R55" s="342">
        <f>Q55*'Applicable Fraction 3335-B'!BQ44</f>
        <v>0</v>
      </c>
      <c r="S55" s="247"/>
      <c r="T55" s="132"/>
      <c r="U55" s="344">
        <f t="shared" si="5"/>
        <v>0</v>
      </c>
      <c r="V55" s="324">
        <f t="shared" si="3"/>
        <v>0</v>
      </c>
      <c r="W55" s="226"/>
    </row>
    <row r="56" spans="2:23" ht="13.5" thickBot="1">
      <c r="B56" s="236">
        <f>'Applicable Fraction 3335-B'!B45</f>
        <v>0</v>
      </c>
      <c r="C56" s="298"/>
      <c r="D56" s="338">
        <f>C56*'Applicable Fraction 3335-B'!BQ45</f>
        <v>0</v>
      </c>
      <c r="E56" s="247"/>
      <c r="F56" s="131"/>
      <c r="G56" s="339">
        <f t="shared" si="0"/>
        <v>0</v>
      </c>
      <c r="H56" s="310">
        <f t="shared" si="1"/>
        <v>0</v>
      </c>
      <c r="I56" s="234"/>
      <c r="J56" s="303"/>
      <c r="K56" s="339">
        <f>J56*'Applicable Fraction 3335-B'!BQ45</f>
        <v>0</v>
      </c>
      <c r="L56" s="247"/>
      <c r="M56" s="131"/>
      <c r="N56" s="339">
        <f t="shared" si="4"/>
        <v>0</v>
      </c>
      <c r="O56" s="311">
        <f t="shared" si="2"/>
        <v>0</v>
      </c>
      <c r="P56" s="235"/>
      <c r="Q56" s="307"/>
      <c r="R56" s="342">
        <f>Q56*'Applicable Fraction 3335-B'!BQ45</f>
        <v>0</v>
      </c>
      <c r="S56" s="247"/>
      <c r="T56" s="132"/>
      <c r="U56" s="344">
        <f t="shared" si="5"/>
        <v>0</v>
      </c>
      <c r="V56" s="324">
        <f t="shared" si="3"/>
        <v>0</v>
      </c>
      <c r="W56" s="226"/>
    </row>
    <row r="57" spans="2:23" ht="13.5" thickBot="1">
      <c r="B57" s="236">
        <f>'Applicable Fraction 3335-B'!B46</f>
        <v>0</v>
      </c>
      <c r="C57" s="298"/>
      <c r="D57" s="338">
        <f>C57*'Applicable Fraction 3335-B'!BQ46</f>
        <v>0</v>
      </c>
      <c r="E57" s="247"/>
      <c r="F57" s="131"/>
      <c r="G57" s="339">
        <f t="shared" si="0"/>
        <v>0</v>
      </c>
      <c r="H57" s="310">
        <f t="shared" si="1"/>
        <v>0</v>
      </c>
      <c r="I57" s="234"/>
      <c r="J57" s="303"/>
      <c r="K57" s="339">
        <f>J57*'Applicable Fraction 3335-B'!BQ46</f>
        <v>0</v>
      </c>
      <c r="L57" s="247"/>
      <c r="M57" s="131"/>
      <c r="N57" s="339">
        <f t="shared" si="4"/>
        <v>0</v>
      </c>
      <c r="O57" s="311">
        <f t="shared" si="2"/>
        <v>0</v>
      </c>
      <c r="P57" s="235"/>
      <c r="Q57" s="307"/>
      <c r="R57" s="342">
        <f>Q57*'Applicable Fraction 3335-B'!BQ46</f>
        <v>0</v>
      </c>
      <c r="S57" s="247"/>
      <c r="T57" s="132"/>
      <c r="U57" s="344">
        <f t="shared" si="5"/>
        <v>0</v>
      </c>
      <c r="V57" s="324">
        <f t="shared" si="3"/>
        <v>0</v>
      </c>
      <c r="W57" s="226"/>
    </row>
    <row r="58" spans="2:23" ht="13.5" thickBot="1">
      <c r="B58" s="236">
        <f>'Applicable Fraction 3335-B'!B47</f>
        <v>0</v>
      </c>
      <c r="C58" s="298"/>
      <c r="D58" s="338">
        <f>C58*'Applicable Fraction 3335-B'!BQ47</f>
        <v>0</v>
      </c>
      <c r="E58" s="247"/>
      <c r="F58" s="131"/>
      <c r="G58" s="339">
        <f t="shared" si="0"/>
        <v>0</v>
      </c>
      <c r="H58" s="310">
        <f t="shared" si="1"/>
        <v>0</v>
      </c>
      <c r="I58" s="234"/>
      <c r="J58" s="303"/>
      <c r="K58" s="339">
        <f>J58*'Applicable Fraction 3335-B'!BQ47</f>
        <v>0</v>
      </c>
      <c r="L58" s="247"/>
      <c r="M58" s="131"/>
      <c r="N58" s="339">
        <f t="shared" si="4"/>
        <v>0</v>
      </c>
      <c r="O58" s="311">
        <f t="shared" si="2"/>
        <v>0</v>
      </c>
      <c r="P58" s="235"/>
      <c r="Q58" s="307"/>
      <c r="R58" s="342">
        <f>Q58*'Applicable Fraction 3335-B'!BQ47</f>
        <v>0</v>
      </c>
      <c r="S58" s="247"/>
      <c r="T58" s="132"/>
      <c r="U58" s="344">
        <f t="shared" si="5"/>
        <v>0</v>
      </c>
      <c r="V58" s="324">
        <f t="shared" si="3"/>
        <v>0</v>
      </c>
      <c r="W58" s="226"/>
    </row>
    <row r="59" spans="2:23" ht="13.5" thickBot="1">
      <c r="B59" s="236">
        <f>'Applicable Fraction 3335-B'!B48</f>
        <v>0</v>
      </c>
      <c r="C59" s="298"/>
      <c r="D59" s="338">
        <f>C59*'Applicable Fraction 3335-B'!BQ48</f>
        <v>0</v>
      </c>
      <c r="E59" s="247"/>
      <c r="F59" s="131"/>
      <c r="G59" s="339">
        <f t="shared" si="0"/>
        <v>0</v>
      </c>
      <c r="H59" s="310">
        <f t="shared" si="1"/>
        <v>0</v>
      </c>
      <c r="I59" s="234"/>
      <c r="J59" s="303"/>
      <c r="K59" s="339">
        <f>J59*'Applicable Fraction 3335-B'!BQ48</f>
        <v>0</v>
      </c>
      <c r="L59" s="247"/>
      <c r="M59" s="131"/>
      <c r="N59" s="339">
        <f t="shared" si="4"/>
        <v>0</v>
      </c>
      <c r="O59" s="311">
        <f t="shared" si="2"/>
        <v>0</v>
      </c>
      <c r="P59" s="235"/>
      <c r="Q59" s="307"/>
      <c r="R59" s="342">
        <f>Q59*'Applicable Fraction 3335-B'!BQ48</f>
        <v>0</v>
      </c>
      <c r="S59" s="247"/>
      <c r="T59" s="132"/>
      <c r="U59" s="344">
        <f t="shared" si="5"/>
        <v>0</v>
      </c>
      <c r="V59" s="324">
        <f t="shared" si="3"/>
        <v>0</v>
      </c>
      <c r="W59" s="226"/>
    </row>
    <row r="60" spans="2:23" ht="13.5" thickBot="1">
      <c r="B60" s="236">
        <f>'Applicable Fraction 3335-B'!B49</f>
        <v>0</v>
      </c>
      <c r="C60" s="298"/>
      <c r="D60" s="338">
        <f>C60*'Applicable Fraction 3335-B'!BQ49</f>
        <v>0</v>
      </c>
      <c r="E60" s="247"/>
      <c r="F60" s="131"/>
      <c r="G60" s="339">
        <f t="shared" si="0"/>
        <v>0</v>
      </c>
      <c r="H60" s="310">
        <f t="shared" si="1"/>
        <v>0</v>
      </c>
      <c r="I60" s="234"/>
      <c r="J60" s="303"/>
      <c r="K60" s="339">
        <f>J60*'Applicable Fraction 3335-B'!BQ49</f>
        <v>0</v>
      </c>
      <c r="L60" s="247"/>
      <c r="M60" s="131"/>
      <c r="N60" s="339">
        <f t="shared" si="4"/>
        <v>0</v>
      </c>
      <c r="O60" s="311">
        <f t="shared" si="2"/>
        <v>0</v>
      </c>
      <c r="P60" s="235"/>
      <c r="Q60" s="307"/>
      <c r="R60" s="342">
        <f>Q60*'Applicable Fraction 3335-B'!BQ49</f>
        <v>0</v>
      </c>
      <c r="S60" s="247"/>
      <c r="T60" s="132"/>
      <c r="U60" s="344">
        <f t="shared" si="5"/>
        <v>0</v>
      </c>
      <c r="V60" s="324">
        <f t="shared" si="3"/>
        <v>0</v>
      </c>
      <c r="W60" s="226"/>
    </row>
    <row r="61" spans="2:23" ht="13.5" thickBot="1">
      <c r="B61" s="236">
        <f>'Applicable Fraction 3335-B'!B50</f>
        <v>0</v>
      </c>
      <c r="C61" s="298"/>
      <c r="D61" s="338">
        <f>C61*'Applicable Fraction 3335-B'!BQ50</f>
        <v>0</v>
      </c>
      <c r="E61" s="247"/>
      <c r="F61" s="131"/>
      <c r="G61" s="339">
        <f t="shared" si="0"/>
        <v>0</v>
      </c>
      <c r="H61" s="310">
        <f>G61</f>
        <v>0</v>
      </c>
      <c r="I61" s="234"/>
      <c r="J61" s="303"/>
      <c r="K61" s="339">
        <f>J61*'Applicable Fraction 3335-B'!BQ50</f>
        <v>0</v>
      </c>
      <c r="L61" s="247"/>
      <c r="M61" s="131"/>
      <c r="N61" s="339">
        <f t="shared" si="4"/>
        <v>0</v>
      </c>
      <c r="O61" s="311">
        <f>N61</f>
        <v>0</v>
      </c>
      <c r="P61" s="235"/>
      <c r="Q61" s="307"/>
      <c r="R61" s="342">
        <f>Q61*'Applicable Fraction 3335-B'!BQ50</f>
        <v>0</v>
      </c>
      <c r="S61" s="247"/>
      <c r="T61" s="132"/>
      <c r="U61" s="344">
        <f t="shared" si="5"/>
        <v>0</v>
      </c>
      <c r="V61" s="324">
        <f>U61</f>
        <v>0</v>
      </c>
      <c r="W61" s="226"/>
    </row>
    <row r="62" spans="2:23" ht="13.5" thickBot="1">
      <c r="B62" s="236">
        <f>'Applicable Fraction 3335-B'!B51</f>
        <v>0</v>
      </c>
      <c r="C62" s="298"/>
      <c r="D62" s="338">
        <f>C62*'Applicable Fraction 3335-B'!BQ51</f>
        <v>0</v>
      </c>
      <c r="E62" s="247"/>
      <c r="F62" s="131"/>
      <c r="G62" s="339">
        <f t="shared" si="0"/>
        <v>0</v>
      </c>
      <c r="H62" s="310">
        <f t="shared" si="1"/>
        <v>0</v>
      </c>
      <c r="I62" s="234"/>
      <c r="J62" s="303"/>
      <c r="K62" s="339">
        <f>J62*'Applicable Fraction 3335-B'!BQ51</f>
        <v>0</v>
      </c>
      <c r="L62" s="247"/>
      <c r="M62" s="131"/>
      <c r="N62" s="339">
        <f t="shared" si="4"/>
        <v>0</v>
      </c>
      <c r="O62" s="311">
        <f t="shared" si="2"/>
        <v>0</v>
      </c>
      <c r="P62" s="235"/>
      <c r="Q62" s="307"/>
      <c r="R62" s="342">
        <f>Q62*'Applicable Fraction 3335-B'!BQ51</f>
        <v>0</v>
      </c>
      <c r="S62" s="247"/>
      <c r="T62" s="132"/>
      <c r="U62" s="344">
        <f t="shared" si="5"/>
        <v>0</v>
      </c>
      <c r="V62" s="324">
        <f t="shared" si="3"/>
        <v>0</v>
      </c>
      <c r="W62" s="226"/>
    </row>
    <row r="63" spans="2:23" ht="13.5" thickBot="1">
      <c r="B63" s="236">
        <f>'Applicable Fraction 3335-B'!B52</f>
        <v>0</v>
      </c>
      <c r="C63" s="298"/>
      <c r="D63" s="338">
        <f>C63*'Applicable Fraction 3335-B'!BQ52</f>
        <v>0</v>
      </c>
      <c r="E63" s="247"/>
      <c r="F63" s="131"/>
      <c r="G63" s="339">
        <f t="shared" si="0"/>
        <v>0</v>
      </c>
      <c r="H63" s="310">
        <f t="shared" si="1"/>
        <v>0</v>
      </c>
      <c r="I63" s="234"/>
      <c r="J63" s="303"/>
      <c r="K63" s="339">
        <f>J63*'Applicable Fraction 3335-B'!BQ52</f>
        <v>0</v>
      </c>
      <c r="L63" s="247"/>
      <c r="M63" s="131"/>
      <c r="N63" s="339">
        <f t="shared" si="4"/>
        <v>0</v>
      </c>
      <c r="O63" s="311">
        <f t="shared" si="2"/>
        <v>0</v>
      </c>
      <c r="P63" s="235"/>
      <c r="Q63" s="307"/>
      <c r="R63" s="342">
        <f>Q63*'Applicable Fraction 3335-B'!BQ52</f>
        <v>0</v>
      </c>
      <c r="S63" s="247"/>
      <c r="T63" s="132"/>
      <c r="U63" s="344">
        <f t="shared" si="5"/>
        <v>0</v>
      </c>
      <c r="V63" s="324">
        <f t="shared" si="3"/>
        <v>0</v>
      </c>
      <c r="W63" s="226"/>
    </row>
    <row r="64" spans="2:23" ht="13.5" thickBot="1">
      <c r="B64" s="236">
        <f>'Applicable Fraction 3335-B'!B53</f>
        <v>0</v>
      </c>
      <c r="C64" s="298"/>
      <c r="D64" s="338">
        <f>C64*'Applicable Fraction 3335-B'!BQ53</f>
        <v>0</v>
      </c>
      <c r="E64" s="247"/>
      <c r="F64" s="131"/>
      <c r="G64" s="339">
        <f t="shared" si="0"/>
        <v>0</v>
      </c>
      <c r="H64" s="310">
        <f t="shared" si="1"/>
        <v>0</v>
      </c>
      <c r="I64" s="234"/>
      <c r="J64" s="303"/>
      <c r="K64" s="339">
        <f>J64*'Applicable Fraction 3335-B'!BQ53</f>
        <v>0</v>
      </c>
      <c r="L64" s="247"/>
      <c r="M64" s="131"/>
      <c r="N64" s="339">
        <f t="shared" si="4"/>
        <v>0</v>
      </c>
      <c r="O64" s="311">
        <f t="shared" si="2"/>
        <v>0</v>
      </c>
      <c r="P64" s="235"/>
      <c r="Q64" s="307"/>
      <c r="R64" s="342">
        <f>Q64*'Applicable Fraction 3335-B'!BQ53</f>
        <v>0</v>
      </c>
      <c r="S64" s="247"/>
      <c r="T64" s="132"/>
      <c r="U64" s="344">
        <f t="shared" si="5"/>
        <v>0</v>
      </c>
      <c r="V64" s="324">
        <f t="shared" si="3"/>
        <v>0</v>
      </c>
      <c r="W64" s="226"/>
    </row>
    <row r="65" spans="2:23" ht="13.5" thickBot="1">
      <c r="B65" s="236">
        <f>'Applicable Fraction 3335-B'!B54</f>
        <v>0</v>
      </c>
      <c r="C65" s="298"/>
      <c r="D65" s="338">
        <f>C65*'Applicable Fraction 3335-B'!BQ54</f>
        <v>0</v>
      </c>
      <c r="E65" s="247"/>
      <c r="F65" s="131"/>
      <c r="G65" s="339">
        <f t="shared" si="0"/>
        <v>0</v>
      </c>
      <c r="H65" s="310">
        <f t="shared" si="1"/>
        <v>0</v>
      </c>
      <c r="I65" s="234"/>
      <c r="J65" s="303"/>
      <c r="K65" s="339">
        <f>J65*'Applicable Fraction 3335-B'!BQ54</f>
        <v>0</v>
      </c>
      <c r="L65" s="247"/>
      <c r="M65" s="131"/>
      <c r="N65" s="339">
        <f t="shared" si="4"/>
        <v>0</v>
      </c>
      <c r="O65" s="311">
        <f t="shared" si="2"/>
        <v>0</v>
      </c>
      <c r="P65" s="235"/>
      <c r="Q65" s="307"/>
      <c r="R65" s="342">
        <f>Q65*'Applicable Fraction 3335-B'!BQ54</f>
        <v>0</v>
      </c>
      <c r="S65" s="247"/>
      <c r="T65" s="132"/>
      <c r="U65" s="344">
        <f t="shared" si="5"/>
        <v>0</v>
      </c>
      <c r="V65" s="324">
        <f t="shared" si="3"/>
        <v>0</v>
      </c>
      <c r="W65" s="226"/>
    </row>
    <row r="66" spans="2:23" ht="13.5" thickBot="1">
      <c r="B66" s="236">
        <f>'Applicable Fraction 3335-B'!B55</f>
        <v>0</v>
      </c>
      <c r="C66" s="298"/>
      <c r="D66" s="338">
        <f>C66*'Applicable Fraction 3335-B'!BQ55</f>
        <v>0</v>
      </c>
      <c r="E66" s="247"/>
      <c r="F66" s="131"/>
      <c r="G66" s="339">
        <f t="shared" si="0"/>
        <v>0</v>
      </c>
      <c r="H66" s="310">
        <f t="shared" si="1"/>
        <v>0</v>
      </c>
      <c r="I66" s="234"/>
      <c r="J66" s="303"/>
      <c r="K66" s="339">
        <f>J66*'Applicable Fraction 3335-B'!BQ55</f>
        <v>0</v>
      </c>
      <c r="L66" s="247"/>
      <c r="M66" s="131"/>
      <c r="N66" s="339">
        <f t="shared" si="4"/>
        <v>0</v>
      </c>
      <c r="O66" s="311">
        <f t="shared" si="2"/>
        <v>0</v>
      </c>
      <c r="P66" s="235"/>
      <c r="Q66" s="307"/>
      <c r="R66" s="342">
        <f>Q66*'Applicable Fraction 3335-B'!BQ55</f>
        <v>0</v>
      </c>
      <c r="S66" s="247"/>
      <c r="T66" s="132"/>
      <c r="U66" s="344">
        <f t="shared" si="5"/>
        <v>0</v>
      </c>
      <c r="V66" s="324">
        <f t="shared" si="3"/>
        <v>0</v>
      </c>
      <c r="W66" s="226"/>
    </row>
    <row r="67" spans="2:23" ht="13.5" thickBot="1">
      <c r="B67" s="236">
        <f>'Applicable Fraction 3335-B'!B56</f>
        <v>0</v>
      </c>
      <c r="C67" s="298"/>
      <c r="D67" s="338">
        <f>C67*'Applicable Fraction 3335-B'!BQ56</f>
        <v>0</v>
      </c>
      <c r="E67" s="247"/>
      <c r="F67" s="131"/>
      <c r="G67" s="339">
        <f t="shared" si="0"/>
        <v>0</v>
      </c>
      <c r="H67" s="310">
        <f t="shared" si="1"/>
        <v>0</v>
      </c>
      <c r="I67" s="234"/>
      <c r="J67" s="303"/>
      <c r="K67" s="339">
        <f>J67*'Applicable Fraction 3335-B'!BQ56</f>
        <v>0</v>
      </c>
      <c r="L67" s="247"/>
      <c r="M67" s="131"/>
      <c r="N67" s="339">
        <f t="shared" si="4"/>
        <v>0</v>
      </c>
      <c r="O67" s="311">
        <f t="shared" si="2"/>
        <v>0</v>
      </c>
      <c r="P67" s="235"/>
      <c r="Q67" s="307"/>
      <c r="R67" s="342">
        <f>Q67*'Applicable Fraction 3335-B'!BQ56</f>
        <v>0</v>
      </c>
      <c r="S67" s="247"/>
      <c r="T67" s="132"/>
      <c r="U67" s="344">
        <f t="shared" si="5"/>
        <v>0</v>
      </c>
      <c r="V67" s="324">
        <f t="shared" si="3"/>
        <v>0</v>
      </c>
      <c r="W67" s="226"/>
    </row>
    <row r="68" spans="2:23" ht="13.5" thickBot="1">
      <c r="B68" s="236">
        <f>'Applicable Fraction 3335-B'!B57</f>
        <v>0</v>
      </c>
      <c r="C68" s="298"/>
      <c r="D68" s="338">
        <f>C68*'Applicable Fraction 3335-B'!BQ57</f>
        <v>0</v>
      </c>
      <c r="E68" s="247"/>
      <c r="F68" s="131"/>
      <c r="G68" s="339">
        <f t="shared" si="0"/>
        <v>0</v>
      </c>
      <c r="H68" s="310">
        <f t="shared" si="1"/>
        <v>0</v>
      </c>
      <c r="I68" s="234"/>
      <c r="J68" s="303"/>
      <c r="K68" s="339">
        <f>J68*'Applicable Fraction 3335-B'!BQ57</f>
        <v>0</v>
      </c>
      <c r="L68" s="247"/>
      <c r="M68" s="131"/>
      <c r="N68" s="339">
        <f t="shared" si="4"/>
        <v>0</v>
      </c>
      <c r="O68" s="311">
        <f t="shared" si="2"/>
        <v>0</v>
      </c>
      <c r="P68" s="235"/>
      <c r="Q68" s="307"/>
      <c r="R68" s="342">
        <f>Q68*'Applicable Fraction 3335-B'!BQ57</f>
        <v>0</v>
      </c>
      <c r="S68" s="247"/>
      <c r="T68" s="132"/>
      <c r="U68" s="344">
        <f t="shared" si="5"/>
        <v>0</v>
      </c>
      <c r="V68" s="324">
        <f t="shared" si="3"/>
        <v>0</v>
      </c>
      <c r="W68" s="226"/>
    </row>
    <row r="69" spans="2:23" ht="13.5" thickBot="1">
      <c r="B69" s="236">
        <f>'Applicable Fraction 3335-B'!B58</f>
        <v>0</v>
      </c>
      <c r="C69" s="298"/>
      <c r="D69" s="338">
        <f>C69*'Applicable Fraction 3335-B'!BQ58</f>
        <v>0</v>
      </c>
      <c r="E69" s="247"/>
      <c r="F69" s="131"/>
      <c r="G69" s="339">
        <f t="shared" si="0"/>
        <v>0</v>
      </c>
      <c r="H69" s="310">
        <f t="shared" si="1"/>
        <v>0</v>
      </c>
      <c r="I69" s="234"/>
      <c r="J69" s="303"/>
      <c r="K69" s="339">
        <f>J69*'Applicable Fraction 3335-B'!BQ58</f>
        <v>0</v>
      </c>
      <c r="L69" s="247"/>
      <c r="M69" s="131"/>
      <c r="N69" s="339">
        <f t="shared" si="4"/>
        <v>0</v>
      </c>
      <c r="O69" s="311">
        <f t="shared" si="2"/>
        <v>0</v>
      </c>
      <c r="P69" s="235"/>
      <c r="Q69" s="307"/>
      <c r="R69" s="342">
        <f>Q69*'Applicable Fraction 3335-B'!BQ58</f>
        <v>0</v>
      </c>
      <c r="S69" s="247"/>
      <c r="T69" s="132"/>
      <c r="U69" s="344">
        <f t="shared" si="5"/>
        <v>0</v>
      </c>
      <c r="V69" s="324">
        <f t="shared" si="3"/>
        <v>0</v>
      </c>
      <c r="W69" s="226"/>
    </row>
    <row r="70" spans="2:23" ht="13.5" thickBot="1">
      <c r="B70" s="236">
        <f>'Applicable Fraction 3335-B'!B59</f>
        <v>0</v>
      </c>
      <c r="C70" s="298"/>
      <c r="D70" s="338">
        <f>C70*'Applicable Fraction 3335-B'!BQ59</f>
        <v>0</v>
      </c>
      <c r="E70" s="247"/>
      <c r="F70" s="131"/>
      <c r="G70" s="339">
        <f t="shared" si="0"/>
        <v>0</v>
      </c>
      <c r="H70" s="310">
        <f t="shared" si="1"/>
        <v>0</v>
      </c>
      <c r="I70" s="234"/>
      <c r="J70" s="303"/>
      <c r="K70" s="339">
        <f>J70*'Applicable Fraction 3335-B'!BQ59</f>
        <v>0</v>
      </c>
      <c r="L70" s="247"/>
      <c r="M70" s="131"/>
      <c r="N70" s="339">
        <f t="shared" si="4"/>
        <v>0</v>
      </c>
      <c r="O70" s="311">
        <f t="shared" si="2"/>
        <v>0</v>
      </c>
      <c r="P70" s="235"/>
      <c r="Q70" s="307"/>
      <c r="R70" s="342">
        <f>Q70*'Applicable Fraction 3335-B'!BQ59</f>
        <v>0</v>
      </c>
      <c r="S70" s="247"/>
      <c r="T70" s="132"/>
      <c r="U70" s="344">
        <f t="shared" si="5"/>
        <v>0</v>
      </c>
      <c r="V70" s="324">
        <f t="shared" si="3"/>
        <v>0</v>
      </c>
      <c r="W70" s="226"/>
    </row>
    <row r="71" spans="2:23" ht="13.5" thickBot="1">
      <c r="B71" s="236">
        <f>'Applicable Fraction 3335-B'!B60</f>
        <v>0</v>
      </c>
      <c r="C71" s="299"/>
      <c r="D71" s="338">
        <f>C71*'Applicable Fraction 3335-B'!BQ60</f>
        <v>0</v>
      </c>
      <c r="E71" s="288"/>
      <c r="F71" s="289"/>
      <c r="G71" s="339">
        <f t="shared" si="0"/>
        <v>0</v>
      </c>
      <c r="H71" s="310">
        <f t="shared" si="1"/>
        <v>0</v>
      </c>
      <c r="I71" s="290"/>
      <c r="J71" s="304"/>
      <c r="K71" s="339">
        <f>J71*'Applicable Fraction 3335-B'!BQ60</f>
        <v>0</v>
      </c>
      <c r="L71" s="288"/>
      <c r="M71" s="289"/>
      <c r="N71" s="339">
        <f t="shared" si="4"/>
        <v>0</v>
      </c>
      <c r="O71" s="311">
        <f t="shared" si="2"/>
        <v>0</v>
      </c>
      <c r="P71" s="291"/>
      <c r="Q71" s="308"/>
      <c r="R71" s="342">
        <f>Q71*'Applicable Fraction 3335-B'!BQ60</f>
        <v>0</v>
      </c>
      <c r="S71" s="288"/>
      <c r="T71" s="292"/>
      <c r="U71" s="344">
        <f t="shared" si="5"/>
        <v>0</v>
      </c>
      <c r="V71" s="324">
        <f t="shared" si="3"/>
        <v>0</v>
      </c>
      <c r="W71" s="226"/>
    </row>
    <row r="72" spans="2:23" ht="13.5" thickBot="1">
      <c r="B72" s="237"/>
      <c r="C72" s="300">
        <f>SUM(C21:C71)</f>
        <v>0</v>
      </c>
      <c r="D72" s="301">
        <f>SUM(D21:D71)</f>
        <v>0</v>
      </c>
      <c r="E72" s="238"/>
      <c r="F72" s="238"/>
      <c r="G72" s="305">
        <f>SUM(G21:G71)</f>
        <v>0</v>
      </c>
      <c r="H72" s="305">
        <f>SUM(H21:H71)</f>
        <v>0</v>
      </c>
      <c r="I72" s="293"/>
      <c r="J72" s="305">
        <f>SUM(J21:J71)</f>
        <v>0</v>
      </c>
      <c r="K72" s="305">
        <f>SUM(K21:K71)</f>
        <v>0</v>
      </c>
      <c r="L72" s="238"/>
      <c r="M72" s="238"/>
      <c r="N72" s="305">
        <f>SUM(N21:N71)</f>
        <v>0</v>
      </c>
      <c r="O72" s="305">
        <f>SUM(O21:O71)</f>
        <v>0</v>
      </c>
      <c r="P72" s="293"/>
      <c r="Q72" s="309">
        <f>SUM(Q21:Q71)</f>
        <v>0</v>
      </c>
      <c r="R72" s="309">
        <f>SUM(R21:R71)</f>
        <v>0</v>
      </c>
      <c r="S72" s="238"/>
      <c r="T72" s="238"/>
      <c r="U72" s="312">
        <f>SUM(U21:U71)</f>
        <v>0</v>
      </c>
      <c r="V72" s="325">
        <f>SUM(V21:V71)</f>
        <v>0</v>
      </c>
      <c r="W72" s="226"/>
    </row>
    <row r="73" spans="2:23">
      <c r="B73" s="226"/>
      <c r="C73" s="239"/>
      <c r="D73" s="239"/>
      <c r="E73" s="226"/>
      <c r="F73" s="226"/>
      <c r="I73" s="226"/>
      <c r="J73" s="239"/>
      <c r="K73" s="239"/>
      <c r="L73" s="226"/>
      <c r="M73" s="226"/>
      <c r="P73" s="226"/>
      <c r="Q73" s="241"/>
      <c r="R73" s="239"/>
      <c r="S73" s="226"/>
      <c r="T73" s="226"/>
      <c r="W73" s="226"/>
    </row>
    <row r="74" spans="2:23" ht="15.75">
      <c r="B74" s="243"/>
      <c r="C74" s="330"/>
      <c r="D74" s="313"/>
      <c r="F74" s="226"/>
      <c r="I74" s="244"/>
      <c r="J74" s="226"/>
      <c r="K74" s="226"/>
      <c r="L74" s="226"/>
      <c r="M74" s="226"/>
      <c r="P74" s="244"/>
      <c r="R74" s="226"/>
      <c r="S74" s="226"/>
      <c r="T74" s="226" t="s">
        <v>103</v>
      </c>
      <c r="W74" s="226"/>
    </row>
    <row r="75" spans="2:23" ht="5.25" customHeight="1">
      <c r="B75" s="94"/>
      <c r="C75" s="100"/>
      <c r="D75" s="245"/>
      <c r="E75" s="82"/>
    </row>
    <row r="76" spans="2:23" ht="15.75">
      <c r="B76" s="94"/>
      <c r="C76" s="194"/>
      <c r="D76" s="1141"/>
      <c r="E76" s="1141"/>
      <c r="F76" s="192"/>
      <c r="I76" s="244"/>
      <c r="J76" s="1129"/>
      <c r="K76" s="1129"/>
      <c r="L76" s="1129"/>
    </row>
    <row r="77" spans="2:23" ht="15">
      <c r="B77" s="94"/>
      <c r="C77" s="94"/>
      <c r="D77" s="94"/>
      <c r="E77" s="239"/>
    </row>
  </sheetData>
  <sheetProtection algorithmName="SHA-512" hashValue="z1WIIKcgmQiCBg0j3pAVWt3Vd1SZbW9nenjgbwZPpqIk5/+zkTqr6D0KinNIMYy4BcqYro3GvnJ/LxzpXCWW9g==" saltValue="RN8exXmhafjfthD+LxMj+Q==" spinCount="100000" sheet="1" objects="1" scenarios="1"/>
  <customSheetViews>
    <customSheetView guid="{FB69FFF1-34BD-45AF-976A-153282F1EF02}" scale="85" showGridLines="0" fitToPage="1" hiddenRows="1" hiddenColumns="1">
      <selection activeCell="C17" sqref="C17"/>
      <pageMargins left="0.7" right="0.7" top="0.75" bottom="0.75" header="0.3" footer="0.3"/>
      <pageSetup scale="55" orientation="landscape" r:id="rId1"/>
      <headerFooter>
        <oddFooter>&amp;L&amp;8Rev 11/2015</oddFooter>
      </headerFooter>
    </customSheetView>
  </customSheetViews>
  <mergeCells count="34">
    <mergeCell ref="B4:G4"/>
    <mergeCell ref="I4:K4"/>
    <mergeCell ref="L4:Q4"/>
    <mergeCell ref="R4:U4"/>
    <mergeCell ref="L3:Q3"/>
    <mergeCell ref="R3:U3"/>
    <mergeCell ref="B3:G3"/>
    <mergeCell ref="I3:K3"/>
    <mergeCell ref="C17:H17"/>
    <mergeCell ref="D76:E76"/>
    <mergeCell ref="D7:E7"/>
    <mergeCell ref="D8:E8"/>
    <mergeCell ref="D9:E9"/>
    <mergeCell ref="F7:I7"/>
    <mergeCell ref="F8:I8"/>
    <mergeCell ref="F9:I9"/>
    <mergeCell ref="D10:E10"/>
    <mergeCell ref="B10:C10"/>
    <mergeCell ref="B9:C9"/>
    <mergeCell ref="B8:C8"/>
    <mergeCell ref="D11:E11"/>
    <mergeCell ref="F11:I11"/>
    <mergeCell ref="F10:I10"/>
    <mergeCell ref="L7:N7"/>
    <mergeCell ref="L8:N8"/>
    <mergeCell ref="L9:N9"/>
    <mergeCell ref="L10:N10"/>
    <mergeCell ref="J76:L76"/>
    <mergeCell ref="J9:K9"/>
    <mergeCell ref="J8:K8"/>
    <mergeCell ref="J7:K7"/>
    <mergeCell ref="L11:N11"/>
    <mergeCell ref="J11:K11"/>
    <mergeCell ref="J10:K10"/>
  </mergeCells>
  <phoneticPr fontId="23" type="noConversion"/>
  <conditionalFormatting sqref="B4 H4:I4 B5:H6 G21:G71">
    <cfRule type="cellIs" dxfId="52" priority="20" operator="equal">
      <formula>0</formula>
    </cfRule>
  </conditionalFormatting>
  <conditionalFormatting sqref="B21:B71">
    <cfRule type="cellIs" dxfId="51" priority="18" operator="equal">
      <formula>0</formula>
    </cfRule>
  </conditionalFormatting>
  <conditionalFormatting sqref="C21:C71 F21:F71 H21:H71 J21:J71 M21:M71 O21:O71 Q21:Q71 T21:T71 V21:V71">
    <cfRule type="containsBlanks" dxfId="50" priority="11">
      <formula>LEN(TRIM(C21))=0</formula>
    </cfRule>
  </conditionalFormatting>
  <conditionalFormatting sqref="C21:C71 F21:F71 J21:J71 M21:M71 Q21:R71 T21:T71">
    <cfRule type="cellIs" priority="10" operator="equal">
      <formula>0</formula>
    </cfRule>
  </conditionalFormatting>
  <conditionalFormatting sqref="D21:E71 K21:L71 R21:S71">
    <cfRule type="cellIs" dxfId="49" priority="8" operator="equal">
      <formula>0</formula>
    </cfRule>
  </conditionalFormatting>
  <conditionalFormatting sqref="E21:E71 L21:L71 S21:S71">
    <cfRule type="containsBlanks" dxfId="48" priority="3">
      <formula>LEN(TRIM(E21))=0</formula>
    </cfRule>
  </conditionalFormatting>
  <conditionalFormatting sqref="G21:G71 N21:N71 U21:U71">
    <cfRule type="containsBlanks" dxfId="47" priority="12">
      <formula>LEN(TRIM(G21))=0</formula>
    </cfRule>
  </conditionalFormatting>
  <conditionalFormatting sqref="L4:U4">
    <cfRule type="cellIs" dxfId="46" priority="1" operator="equal">
      <formula>0</formula>
    </cfRule>
  </conditionalFormatting>
  <conditionalFormatting sqref="N21:N71 U21:U71">
    <cfRule type="cellIs" dxfId="45" priority="19" operator="equal">
      <formula>0</formula>
    </cfRule>
  </conditionalFormatting>
  <conditionalFormatting sqref="R21:R71">
    <cfRule type="containsBlanks" dxfId="44" priority="17">
      <formula>LEN(TRIM(R21))=0</formula>
    </cfRule>
  </conditionalFormatting>
  <pageMargins left="1.25" right="0.5" top="0.5" bottom="0.75" header="0.3" footer="0.3"/>
  <pageSetup scale="55" orientation="landscape" r:id="rId2"/>
  <headerFooter>
    <oddFooter>&amp;L&amp;8Rev. 11/2023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BZ72"/>
  <sheetViews>
    <sheetView showGridLines="0" zoomScaleNormal="100" zoomScaleSheetLayoutView="85" workbookViewId="0">
      <selection activeCell="R26" sqref="R26:T26"/>
    </sheetView>
  </sheetViews>
  <sheetFormatPr defaultColWidth="9.140625" defaultRowHeight="12.75"/>
  <cols>
    <col min="1" max="1" width="1" customWidth="1"/>
    <col min="2" max="2" width="14.28515625" customWidth="1"/>
    <col min="3" max="8" width="4.85546875" hidden="1" customWidth="1"/>
    <col min="9" max="11" width="4" customWidth="1"/>
    <col min="12" max="12" width="5.140625" customWidth="1"/>
    <col min="13" max="14" width="4" customWidth="1"/>
    <col min="15" max="16" width="6.140625" customWidth="1"/>
    <col min="17" max="17" width="4.28515625" customWidth="1"/>
    <col min="18" max="20" width="5.140625" customWidth="1"/>
    <col min="21" max="23" width="4" hidden="1" customWidth="1"/>
    <col min="24" max="26" width="5.140625" customWidth="1"/>
    <col min="27" max="27" width="0.7109375" style="201" customWidth="1"/>
    <col min="28" max="29" width="4" hidden="1" customWidth="1"/>
    <col min="30" max="30" width="6.28515625" style="202" hidden="1" customWidth="1"/>
    <col min="31" max="31" width="8.5703125" hidden="1" customWidth="1"/>
    <col min="32" max="32" width="5.7109375" hidden="1" customWidth="1"/>
    <col min="33" max="33" width="1.7109375" hidden="1" customWidth="1"/>
    <col min="34" max="39" width="4" customWidth="1"/>
    <col min="40" max="41" width="6.140625" customWidth="1"/>
    <col min="42" max="42" width="4.28515625" customWidth="1"/>
    <col min="43" max="45" width="5.140625" customWidth="1"/>
    <col min="46" max="47" width="4" hidden="1" customWidth="1"/>
    <col min="48" max="48" width="1.7109375" hidden="1" customWidth="1"/>
    <col min="49" max="51" width="5.140625" customWidth="1"/>
    <col min="52" max="52" width="0.7109375" customWidth="1"/>
    <col min="53" max="54" width="4" hidden="1" customWidth="1"/>
    <col min="55" max="55" width="6.5703125" hidden="1" customWidth="1"/>
    <col min="56" max="57" width="6.7109375" hidden="1" customWidth="1"/>
    <col min="58" max="63" width="4" customWidth="1"/>
    <col min="64" max="65" width="6.140625" customWidth="1"/>
    <col min="66" max="66" width="4.28515625" customWidth="1"/>
    <col min="67" max="69" width="5.140625" customWidth="1"/>
    <col min="70" max="72" width="4" hidden="1" customWidth="1"/>
    <col min="73" max="75" width="5.140625" customWidth="1"/>
    <col min="76" max="76" width="0.5703125" customWidth="1"/>
    <col min="77" max="78" width="15.5703125" customWidth="1"/>
  </cols>
  <sheetData>
    <row r="1" spans="1:78" ht="18">
      <c r="B1" s="184" t="s">
        <v>258</v>
      </c>
      <c r="C1" s="184"/>
      <c r="D1" s="184"/>
      <c r="E1" s="83"/>
      <c r="F1" s="83"/>
      <c r="G1" s="83"/>
      <c r="H1" s="83"/>
      <c r="I1" s="83"/>
      <c r="J1" s="83"/>
      <c r="K1" s="83"/>
      <c r="L1" s="83"/>
      <c r="M1" s="83"/>
      <c r="N1" s="83"/>
      <c r="O1" s="83"/>
      <c r="P1" s="83"/>
      <c r="Q1" s="83"/>
      <c r="R1" s="83"/>
      <c r="S1" s="83"/>
      <c r="T1" s="83"/>
      <c r="U1" s="83"/>
      <c r="V1" s="83"/>
      <c r="W1" s="83"/>
      <c r="X1" s="83"/>
      <c r="Y1" s="83"/>
      <c r="Z1" s="83"/>
      <c r="AA1" s="185"/>
      <c r="AB1" s="83"/>
      <c r="AC1" s="83"/>
      <c r="AD1" s="186"/>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row>
    <row r="2" spans="1:78" ht="3" customHeight="1">
      <c r="B2" s="184"/>
      <c r="C2" s="184"/>
      <c r="D2" s="184"/>
      <c r="E2" s="83"/>
      <c r="F2" s="83"/>
      <c r="G2" s="83"/>
      <c r="H2" s="83"/>
      <c r="I2" s="83"/>
      <c r="J2" s="83"/>
      <c r="K2" s="83"/>
      <c r="L2" s="83"/>
      <c r="M2" s="83"/>
      <c r="N2" s="83"/>
      <c r="O2" s="83"/>
      <c r="P2" s="83"/>
      <c r="Q2" s="83"/>
      <c r="R2" s="83"/>
      <c r="S2" s="83"/>
      <c r="T2" s="83"/>
      <c r="U2" s="83"/>
      <c r="V2" s="83"/>
      <c r="W2" s="83"/>
      <c r="X2" s="83"/>
      <c r="Y2" s="83"/>
      <c r="Z2" s="83"/>
      <c r="AA2" s="185"/>
      <c r="AB2" s="83"/>
      <c r="AC2" s="83"/>
      <c r="AD2" s="186"/>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row>
    <row r="3" spans="1:78" s="156" customFormat="1" ht="18" customHeight="1">
      <c r="B3" s="1002" t="s">
        <v>449</v>
      </c>
      <c r="C3" s="1005"/>
      <c r="D3" s="1005"/>
      <c r="E3" s="1005"/>
      <c r="F3" s="1005"/>
      <c r="G3" s="1005"/>
      <c r="H3" s="1005"/>
      <c r="I3" s="1005"/>
      <c r="J3" s="1005"/>
      <c r="K3" s="1005"/>
      <c r="L3" s="1005"/>
      <c r="M3" s="1005"/>
      <c r="N3" s="1005"/>
      <c r="O3" s="1005"/>
      <c r="P3" s="1005"/>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002"/>
      <c r="AN3" s="1002"/>
      <c r="AO3" s="1002" t="s">
        <v>448</v>
      </c>
      <c r="AP3" s="1002"/>
      <c r="AQ3" s="1002"/>
      <c r="AR3" s="1002"/>
      <c r="AS3" s="1002"/>
      <c r="AT3" s="1002"/>
      <c r="AU3" s="1002"/>
      <c r="AV3" s="1002"/>
      <c r="AW3" s="1002"/>
      <c r="AX3" s="1002"/>
      <c r="AY3" s="1002" t="s">
        <v>446</v>
      </c>
      <c r="AZ3" s="1002"/>
      <c r="BA3" s="1002"/>
      <c r="BB3" s="1002"/>
      <c r="BC3" s="1002"/>
      <c r="BD3" s="1002"/>
      <c r="BE3" s="1002"/>
      <c r="BF3" s="1002"/>
      <c r="BG3" s="1002"/>
      <c r="BH3" s="1002"/>
      <c r="BI3" s="1002"/>
      <c r="BJ3" s="1002"/>
      <c r="BK3" s="1002"/>
      <c r="BL3" s="1002"/>
      <c r="BM3" s="1002"/>
      <c r="BN3" s="1002"/>
      <c r="BO3" s="1002" t="s">
        <v>187</v>
      </c>
      <c r="BP3" s="1002"/>
      <c r="BQ3" s="1002"/>
      <c r="BR3" s="1002"/>
      <c r="BS3" s="1002"/>
      <c r="BT3" s="1002"/>
      <c r="BU3" s="1002"/>
      <c r="BV3" s="1002"/>
      <c r="BW3" s="1002"/>
      <c r="BX3" s="1002"/>
      <c r="BY3" s="1002"/>
      <c r="BZ3" s="1002"/>
    </row>
    <row r="4" spans="1:78" s="156" customFormat="1" ht="26.25" customHeight="1">
      <c r="B4" s="1003">
        <f>'Cost Certification 3335'!$C$4</f>
        <v>0</v>
      </c>
      <c r="C4" s="1004"/>
      <c r="D4" s="1004"/>
      <c r="E4" s="1004"/>
      <c r="F4" s="1004"/>
      <c r="G4" s="1004"/>
      <c r="H4" s="1004"/>
      <c r="I4" s="1004"/>
      <c r="J4" s="1004"/>
      <c r="K4" s="1004"/>
      <c r="L4" s="1004"/>
      <c r="M4" s="1004"/>
      <c r="N4" s="1004"/>
      <c r="O4" s="1004"/>
      <c r="P4" s="1004"/>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999">
        <f>'Cost Certification 3335'!C6</f>
        <v>0</v>
      </c>
      <c r="AP4" s="999"/>
      <c r="AQ4" s="999"/>
      <c r="AR4" s="999"/>
      <c r="AS4" s="999"/>
      <c r="AT4" s="999"/>
      <c r="AU4" s="999"/>
      <c r="AV4" s="999"/>
      <c r="AW4" s="999"/>
      <c r="AX4" s="999"/>
      <c r="AY4" s="1000">
        <f>'Cost Certification 3335'!N6</f>
        <v>0</v>
      </c>
      <c r="AZ4" s="1001"/>
      <c r="BA4" s="1001"/>
      <c r="BB4" s="1001"/>
      <c r="BC4" s="1001"/>
      <c r="BD4" s="1001"/>
      <c r="BE4" s="1001"/>
      <c r="BF4" s="1001"/>
      <c r="BG4" s="1001"/>
      <c r="BH4" s="1001"/>
      <c r="BI4" s="1001"/>
      <c r="BJ4" s="1001"/>
      <c r="BK4" s="1001"/>
      <c r="BL4" s="1001"/>
      <c r="BM4" s="1001"/>
      <c r="BN4" s="1001"/>
      <c r="BO4" s="1000">
        <f>'Cost Certification 3335'!N8</f>
        <v>0</v>
      </c>
      <c r="BP4" s="1001"/>
      <c r="BQ4" s="1001"/>
      <c r="BR4" s="1001"/>
      <c r="BS4" s="1001"/>
      <c r="BT4" s="1001"/>
      <c r="BU4" s="1001"/>
      <c r="BV4" s="1001"/>
      <c r="BW4" s="1001"/>
      <c r="BX4" s="1001"/>
      <c r="BY4" s="1001"/>
      <c r="BZ4" s="1001"/>
    </row>
    <row r="5" spans="1:78" ht="5.25" customHeight="1" thickBot="1">
      <c r="A5" s="1"/>
      <c r="B5" s="588"/>
      <c r="C5" s="622"/>
      <c r="D5" s="611"/>
      <c r="E5" s="611"/>
      <c r="F5" s="611"/>
      <c r="G5" s="623"/>
      <c r="H5" s="623"/>
      <c r="I5" s="624"/>
      <c r="J5" s="624"/>
      <c r="K5" s="624"/>
      <c r="L5" s="611"/>
      <c r="M5" s="611"/>
      <c r="N5" s="625"/>
      <c r="O5" s="626"/>
      <c r="P5" s="611"/>
      <c r="Q5" s="612"/>
      <c r="R5" s="187"/>
      <c r="S5" s="589"/>
      <c r="T5" s="589"/>
      <c r="U5" s="589"/>
      <c r="V5" s="589"/>
      <c r="W5" s="589"/>
      <c r="X5" s="589"/>
      <c r="Y5" s="589"/>
      <c r="Z5" s="589"/>
      <c r="AA5" s="589"/>
      <c r="AB5" s="589"/>
      <c r="AC5" s="589"/>
      <c r="AD5" s="589"/>
      <c r="AE5" s="589"/>
      <c r="AF5" s="589"/>
      <c r="AG5" s="589"/>
      <c r="AH5" s="589"/>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
      <c r="BZ5" s="1"/>
    </row>
    <row r="6" spans="1:78" s="613" customFormat="1" ht="20.25" customHeight="1" thickBot="1">
      <c r="B6" s="614" t="s">
        <v>593</v>
      </c>
      <c r="C6" s="615"/>
      <c r="D6" s="352"/>
      <c r="E6" s="352"/>
      <c r="F6" s="352"/>
      <c r="G6" s="598"/>
      <c r="H6" s="598"/>
      <c r="I6" s="616"/>
      <c r="J6" s="616"/>
      <c r="K6" s="616"/>
      <c r="L6" s="352"/>
      <c r="M6" s="352"/>
      <c r="N6" s="617"/>
      <c r="O6" s="595"/>
      <c r="P6" s="352"/>
      <c r="Q6" s="618"/>
      <c r="R6" s="352"/>
      <c r="S6" s="594"/>
      <c r="T6" s="594"/>
      <c r="U6" s="594"/>
      <c r="V6" s="594"/>
      <c r="W6" s="594"/>
      <c r="X6" s="594"/>
      <c r="Y6" s="594"/>
      <c r="Z6" s="594"/>
      <c r="AA6" s="594"/>
      <c r="AB6" s="594"/>
      <c r="AC6" s="594"/>
      <c r="AD6" s="594"/>
      <c r="AE6" s="594"/>
      <c r="AF6" s="594"/>
      <c r="AG6" s="594"/>
      <c r="AH6" s="594"/>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row>
    <row r="7" spans="1:78" ht="36.75" customHeight="1" thickBot="1">
      <c r="B7" s="191"/>
      <c r="C7" s="610"/>
      <c r="D7" s="610"/>
      <c r="E7" s="90"/>
      <c r="F7" s="90"/>
      <c r="G7" s="90"/>
      <c r="H7" s="90"/>
      <c r="I7" s="83"/>
      <c r="J7" s="83"/>
      <c r="K7" s="83"/>
      <c r="L7" s="83"/>
      <c r="M7" s="83"/>
      <c r="N7" s="83"/>
      <c r="O7" s="83"/>
      <c r="P7" s="83"/>
      <c r="Q7" s="638"/>
      <c r="R7" s="639"/>
      <c r="S7" s="639"/>
      <c r="T7" s="639"/>
      <c r="U7" s="639"/>
      <c r="V7" s="896" t="s">
        <v>290</v>
      </c>
      <c r="W7" s="896"/>
      <c r="X7" s="896"/>
      <c r="Y7" s="896"/>
      <c r="Z7" s="896"/>
      <c r="AA7" s="896"/>
      <c r="AB7" s="896"/>
      <c r="AC7" s="896"/>
      <c r="AD7" s="896"/>
      <c r="AE7" s="896"/>
      <c r="AF7" s="896"/>
      <c r="AG7" s="896"/>
      <c r="AH7" s="896"/>
      <c r="AI7" s="896"/>
      <c r="AJ7" s="642"/>
      <c r="AK7" s="899" t="s">
        <v>241</v>
      </c>
      <c r="AL7" s="899"/>
      <c r="AM7" s="899"/>
      <c r="AN7" s="899"/>
      <c r="AO7" s="899"/>
      <c r="AP7" s="899"/>
      <c r="AQ7" s="899"/>
      <c r="AR7" s="642"/>
      <c r="AS7" s="899" t="s">
        <v>242</v>
      </c>
      <c r="AT7" s="899"/>
      <c r="AU7" s="899"/>
      <c r="AV7" s="899"/>
      <c r="AW7" s="899"/>
      <c r="AX7" s="899"/>
      <c r="AY7" s="899"/>
      <c r="AZ7" s="899"/>
      <c r="BA7" s="899"/>
      <c r="BB7" s="899"/>
      <c r="BC7" s="899"/>
      <c r="BD7" s="899"/>
      <c r="BE7" s="899"/>
      <c r="BF7" s="899"/>
      <c r="BG7" s="899"/>
      <c r="BH7" s="899"/>
      <c r="BI7" s="572"/>
      <c r="BJ7" s="83"/>
      <c r="BK7" s="83"/>
      <c r="BL7" s="83"/>
      <c r="BM7" s="83"/>
      <c r="BN7" s="83"/>
      <c r="BO7" s="83"/>
    </row>
    <row r="8" spans="1:78" ht="25.5" customHeight="1">
      <c r="B8" s="972" t="s">
        <v>601</v>
      </c>
      <c r="C8" s="972"/>
      <c r="D8" s="972"/>
      <c r="E8" s="972"/>
      <c r="F8" s="974"/>
      <c r="G8" s="974"/>
      <c r="H8" s="974"/>
      <c r="I8" s="974"/>
      <c r="J8" s="974"/>
      <c r="K8" s="974"/>
      <c r="L8" s="974"/>
      <c r="M8" s="974"/>
      <c r="N8" s="974"/>
      <c r="O8" s="974"/>
      <c r="P8" s="83"/>
      <c r="Q8" s="897" t="s">
        <v>280</v>
      </c>
      <c r="R8" s="898"/>
      <c r="S8" s="898"/>
      <c r="T8" s="898"/>
      <c r="U8" s="898"/>
      <c r="V8" s="903">
        <f>'Qualified Basis 3335-C'!G72</f>
        <v>0</v>
      </c>
      <c r="W8" s="903"/>
      <c r="X8" s="903"/>
      <c r="Y8" s="903"/>
      <c r="Z8" s="903"/>
      <c r="AA8" s="903"/>
      <c r="AB8" s="903"/>
      <c r="AC8" s="903"/>
      <c r="AD8" s="903"/>
      <c r="AE8" s="903"/>
      <c r="AF8" s="903"/>
      <c r="AG8" s="903"/>
      <c r="AH8" s="903"/>
      <c r="AI8" s="903"/>
      <c r="AJ8" s="148"/>
      <c r="AK8" s="903" t="e">
        <f>V8*F12</f>
        <v>#DIV/0!</v>
      </c>
      <c r="AL8" s="903"/>
      <c r="AM8" s="903"/>
      <c r="AN8" s="903"/>
      <c r="AO8" s="903"/>
      <c r="AP8" s="903"/>
      <c r="AQ8" s="903"/>
      <c r="AR8" s="148"/>
      <c r="AS8" s="903" t="e">
        <f>F14*V8</f>
        <v>#DIV/0!</v>
      </c>
      <c r="AT8" s="903"/>
      <c r="AU8" s="903"/>
      <c r="AV8" s="903"/>
      <c r="AW8" s="903"/>
      <c r="AX8" s="903"/>
      <c r="AY8" s="903"/>
      <c r="AZ8" s="903"/>
      <c r="BA8" s="903"/>
      <c r="BB8" s="903"/>
      <c r="BC8" s="903"/>
      <c r="BD8" s="903"/>
      <c r="BE8" s="903"/>
      <c r="BF8" s="903"/>
      <c r="BG8" s="903"/>
      <c r="BH8" s="903"/>
      <c r="BI8" s="573"/>
      <c r="BJ8" s="83"/>
      <c r="BK8" s="83"/>
      <c r="BL8" s="83"/>
      <c r="BM8" s="83"/>
      <c r="BN8" s="83"/>
      <c r="BO8" s="83"/>
    </row>
    <row r="9" spans="1:78" ht="3" customHeight="1">
      <c r="B9" s="191"/>
      <c r="C9" s="610"/>
      <c r="D9" s="610"/>
      <c r="E9" s="90"/>
      <c r="F9" s="94"/>
      <c r="G9" s="94"/>
      <c r="H9" s="94"/>
      <c r="I9" s="94"/>
      <c r="J9" s="94"/>
      <c r="K9" s="380"/>
      <c r="L9" s="94"/>
      <c r="M9" s="94"/>
      <c r="N9" s="94"/>
      <c r="O9" s="94"/>
      <c r="P9" s="83"/>
      <c r="Q9" s="640"/>
      <c r="R9" s="641"/>
      <c r="S9" s="641"/>
      <c r="T9" s="641"/>
      <c r="U9" s="641"/>
      <c r="V9" s="636"/>
      <c r="W9" s="636"/>
      <c r="X9" s="636"/>
      <c r="Y9" s="636"/>
      <c r="Z9" s="636"/>
      <c r="AA9" s="636"/>
      <c r="AB9" s="636"/>
      <c r="AC9" s="636"/>
      <c r="AD9" s="636"/>
      <c r="AE9" s="636"/>
      <c r="AF9" s="636"/>
      <c r="AG9" s="636"/>
      <c r="AH9" s="636"/>
      <c r="AI9" s="636"/>
      <c r="AJ9" s="148"/>
      <c r="AK9" s="94"/>
      <c r="AL9" s="94"/>
      <c r="AM9" s="94"/>
      <c r="AN9" s="94"/>
      <c r="AO9" s="94"/>
      <c r="AP9" s="94"/>
      <c r="AQ9" s="94"/>
      <c r="AR9" s="148"/>
      <c r="AS9" s="94"/>
      <c r="AT9" s="94"/>
      <c r="AU9" s="94"/>
      <c r="AV9" s="94"/>
      <c r="AW9" s="94"/>
      <c r="AX9" s="94"/>
      <c r="AY9" s="94"/>
      <c r="AZ9" s="94"/>
      <c r="BA9" s="94"/>
      <c r="BB9" s="94"/>
      <c r="BC9" s="94"/>
      <c r="BD9" s="94"/>
      <c r="BE9" s="94"/>
      <c r="BF9" s="94"/>
      <c r="BG9" s="94"/>
      <c r="BH9" s="94"/>
      <c r="BI9" s="573"/>
      <c r="BJ9" s="83"/>
      <c r="BK9" s="83"/>
      <c r="BL9" s="83"/>
      <c r="BM9" s="83"/>
      <c r="BN9" s="83"/>
      <c r="BO9" s="83"/>
    </row>
    <row r="10" spans="1:78" ht="25.5" customHeight="1">
      <c r="B10" s="973" t="s">
        <v>602</v>
      </c>
      <c r="C10" s="973"/>
      <c r="D10" s="973"/>
      <c r="E10" s="973"/>
      <c r="F10" s="974"/>
      <c r="G10" s="974"/>
      <c r="H10" s="974"/>
      <c r="I10" s="974"/>
      <c r="J10" s="974"/>
      <c r="K10" s="974"/>
      <c r="L10" s="974"/>
      <c r="M10" s="974"/>
      <c r="N10" s="974"/>
      <c r="O10" s="974"/>
      <c r="P10" s="83"/>
      <c r="Q10" s="897" t="s">
        <v>264</v>
      </c>
      <c r="R10" s="898"/>
      <c r="S10" s="898"/>
      <c r="T10" s="898"/>
      <c r="U10" s="898"/>
      <c r="V10" s="903">
        <f>'Qualified Basis 3335-C'!N72</f>
        <v>0</v>
      </c>
      <c r="W10" s="903"/>
      <c r="X10" s="903"/>
      <c r="Y10" s="903"/>
      <c r="Z10" s="903"/>
      <c r="AA10" s="903"/>
      <c r="AB10" s="903"/>
      <c r="AC10" s="903"/>
      <c r="AD10" s="903"/>
      <c r="AE10" s="903"/>
      <c r="AF10" s="903"/>
      <c r="AG10" s="903"/>
      <c r="AH10" s="903"/>
      <c r="AI10" s="903"/>
      <c r="AJ10" s="148"/>
      <c r="AK10" s="903" t="e">
        <f>V10*F12</f>
        <v>#DIV/0!</v>
      </c>
      <c r="AL10" s="903"/>
      <c r="AM10" s="903"/>
      <c r="AN10" s="903"/>
      <c r="AO10" s="903"/>
      <c r="AP10" s="903"/>
      <c r="AQ10" s="903"/>
      <c r="AR10" s="148"/>
      <c r="AS10" s="903" t="e">
        <f>V10*F14</f>
        <v>#DIV/0!</v>
      </c>
      <c r="AT10" s="903"/>
      <c r="AU10" s="903"/>
      <c r="AV10" s="903"/>
      <c r="AW10" s="903"/>
      <c r="AX10" s="903"/>
      <c r="AY10" s="903"/>
      <c r="AZ10" s="903"/>
      <c r="BA10" s="903"/>
      <c r="BB10" s="903"/>
      <c r="BC10" s="903"/>
      <c r="BD10" s="903"/>
      <c r="BE10" s="903"/>
      <c r="BF10" s="903"/>
      <c r="BG10" s="903"/>
      <c r="BH10" s="903"/>
      <c r="BI10" s="573"/>
      <c r="BJ10" s="83"/>
      <c r="BK10" s="83"/>
      <c r="BL10" s="83"/>
      <c r="BM10" s="83"/>
      <c r="BN10" s="83"/>
      <c r="BO10" s="83"/>
    </row>
    <row r="11" spans="1:78" ht="3.75" customHeight="1">
      <c r="B11" s="83"/>
      <c r="C11" s="83"/>
      <c r="D11" s="83"/>
      <c r="E11" s="83"/>
      <c r="F11" s="94"/>
      <c r="G11" s="94"/>
      <c r="H11" s="94"/>
      <c r="I11" s="94"/>
      <c r="J11" s="94"/>
      <c r="K11" s="94"/>
      <c r="L11" s="94"/>
      <c r="M11" s="94"/>
      <c r="N11" s="94"/>
      <c r="O11" s="94"/>
      <c r="P11" s="83"/>
      <c r="Q11" s="897" t="s">
        <v>265</v>
      </c>
      <c r="R11" s="898"/>
      <c r="S11" s="898"/>
      <c r="T11" s="898"/>
      <c r="U11" s="898"/>
      <c r="V11" s="910">
        <f>'Qualified Basis 3335-C'!U72</f>
        <v>0</v>
      </c>
      <c r="W11" s="910"/>
      <c r="X11" s="910"/>
      <c r="Y11" s="910"/>
      <c r="Z11" s="910"/>
      <c r="AA11" s="910"/>
      <c r="AB11" s="910"/>
      <c r="AC11" s="910"/>
      <c r="AD11" s="910"/>
      <c r="AE11" s="910"/>
      <c r="AF11" s="910"/>
      <c r="AG11" s="910"/>
      <c r="AH11" s="910"/>
      <c r="AI11" s="910"/>
      <c r="AJ11" s="148"/>
      <c r="AK11" s="901" t="e">
        <f>F12*V11</f>
        <v>#DIV/0!</v>
      </c>
      <c r="AL11" s="901"/>
      <c r="AM11" s="901"/>
      <c r="AN11" s="901"/>
      <c r="AO11" s="901"/>
      <c r="AP11" s="901"/>
      <c r="AQ11" s="901"/>
      <c r="AR11" s="148"/>
      <c r="AS11" s="910" t="e">
        <f>V11*F14</f>
        <v>#DIV/0!</v>
      </c>
      <c r="AT11" s="910"/>
      <c r="AU11" s="910"/>
      <c r="AV11" s="910"/>
      <c r="AW11" s="910"/>
      <c r="AX11" s="910"/>
      <c r="AY11" s="910"/>
      <c r="AZ11" s="910"/>
      <c r="BA11" s="910"/>
      <c r="BB11" s="910"/>
      <c r="BC11" s="910"/>
      <c r="BD11" s="910"/>
      <c r="BE11" s="910"/>
      <c r="BF11" s="910"/>
      <c r="BG11" s="910"/>
      <c r="BH11" s="910"/>
      <c r="BI11" s="573"/>
      <c r="BJ11" s="83"/>
      <c r="BK11" s="83"/>
      <c r="BL11" s="83"/>
      <c r="BM11" s="83"/>
      <c r="BN11" s="83"/>
      <c r="BO11" s="83"/>
    </row>
    <row r="12" spans="1:78" ht="25.5" customHeight="1" thickBot="1">
      <c r="B12" s="975" t="s">
        <v>240</v>
      </c>
      <c r="C12" s="975"/>
      <c r="D12" s="975"/>
      <c r="E12" s="975"/>
      <c r="F12" s="976" t="e">
        <f>(F8/V14)</f>
        <v>#DIV/0!</v>
      </c>
      <c r="G12" s="976"/>
      <c r="H12" s="976"/>
      <c r="I12" s="976"/>
      <c r="J12" s="976"/>
      <c r="K12" s="976"/>
      <c r="L12" s="976"/>
      <c r="M12" s="976"/>
      <c r="N12" s="976"/>
      <c r="O12" s="976"/>
      <c r="P12" s="83"/>
      <c r="Q12" s="897"/>
      <c r="R12" s="898"/>
      <c r="S12" s="898"/>
      <c r="T12" s="898"/>
      <c r="U12" s="898"/>
      <c r="V12" s="902"/>
      <c r="W12" s="902"/>
      <c r="X12" s="902"/>
      <c r="Y12" s="902"/>
      <c r="Z12" s="902"/>
      <c r="AA12" s="902"/>
      <c r="AB12" s="902"/>
      <c r="AC12" s="902"/>
      <c r="AD12" s="902"/>
      <c r="AE12" s="902"/>
      <c r="AF12" s="902"/>
      <c r="AG12" s="902"/>
      <c r="AH12" s="902"/>
      <c r="AI12" s="902"/>
      <c r="AJ12" s="148"/>
      <c r="AK12" s="902"/>
      <c r="AL12" s="902"/>
      <c r="AM12" s="902"/>
      <c r="AN12" s="902"/>
      <c r="AO12" s="902"/>
      <c r="AP12" s="902"/>
      <c r="AQ12" s="902"/>
      <c r="AR12" s="148"/>
      <c r="AS12" s="902"/>
      <c r="AT12" s="902"/>
      <c r="AU12" s="902"/>
      <c r="AV12" s="902"/>
      <c r="AW12" s="902"/>
      <c r="AX12" s="902"/>
      <c r="AY12" s="902"/>
      <c r="AZ12" s="902"/>
      <c r="BA12" s="902"/>
      <c r="BB12" s="902"/>
      <c r="BC12" s="902"/>
      <c r="BD12" s="902"/>
      <c r="BE12" s="902"/>
      <c r="BF12" s="902"/>
      <c r="BG12" s="902"/>
      <c r="BH12" s="902"/>
      <c r="BI12" s="573"/>
      <c r="BJ12" s="83"/>
      <c r="BK12" s="83"/>
      <c r="BL12" s="83"/>
      <c r="BM12" s="83"/>
      <c r="BN12" s="83"/>
      <c r="BO12" s="83"/>
    </row>
    <row r="13" spans="1:78" ht="3" customHeight="1" thickTop="1">
      <c r="B13" s="383"/>
      <c r="C13" s="384"/>
      <c r="D13" s="384"/>
      <c r="E13" s="384"/>
      <c r="F13" s="637"/>
      <c r="G13" s="381"/>
      <c r="H13" s="382"/>
      <c r="I13" s="382"/>
      <c r="J13" s="382"/>
      <c r="K13" s="382"/>
      <c r="L13" s="382"/>
      <c r="M13" s="382"/>
      <c r="N13" s="382"/>
      <c r="O13" s="382"/>
      <c r="P13" s="83"/>
      <c r="Q13" s="569"/>
      <c r="R13" s="568"/>
      <c r="S13" s="568"/>
      <c r="T13" s="568"/>
      <c r="U13" s="568"/>
      <c r="V13" s="567"/>
      <c r="W13" s="567"/>
      <c r="X13" s="567"/>
      <c r="Y13" s="567"/>
      <c r="Z13" s="567"/>
      <c r="AA13" s="567"/>
      <c r="AB13" s="567"/>
      <c r="AC13" s="567"/>
      <c r="AD13" s="567"/>
      <c r="AE13" s="567"/>
      <c r="AF13" s="567"/>
      <c r="AG13" s="567"/>
      <c r="AH13" s="567"/>
      <c r="AI13" s="567"/>
      <c r="AJ13" s="570"/>
      <c r="AK13" s="94"/>
      <c r="AL13" s="94"/>
      <c r="AM13" s="94"/>
      <c r="AN13" s="94"/>
      <c r="AO13" s="94"/>
      <c r="AP13" s="94"/>
      <c r="AQ13" s="94"/>
      <c r="AR13" s="570"/>
      <c r="AS13" s="94"/>
      <c r="AT13" s="94"/>
      <c r="AU13" s="94"/>
      <c r="AV13" s="94"/>
      <c r="AW13" s="94"/>
      <c r="AX13" s="94"/>
      <c r="AY13" s="94"/>
      <c r="AZ13" s="94"/>
      <c r="BA13" s="94"/>
      <c r="BB13" s="94"/>
      <c r="BC13" s="94"/>
      <c r="BD13" s="94"/>
      <c r="BE13" s="94"/>
      <c r="BF13" s="94"/>
      <c r="BG13" s="94"/>
      <c r="BH13" s="94"/>
      <c r="BI13" s="573"/>
      <c r="BJ13" s="83"/>
      <c r="BK13" s="83"/>
      <c r="BL13" s="83"/>
      <c r="BM13" s="83"/>
      <c r="BN13" s="83"/>
      <c r="BO13" s="83"/>
    </row>
    <row r="14" spans="1:78" ht="25.5" customHeight="1">
      <c r="B14" s="975" t="s">
        <v>603</v>
      </c>
      <c r="C14" s="975"/>
      <c r="D14" s="975"/>
      <c r="E14" s="975"/>
      <c r="F14" s="976" t="e">
        <f>F10/V14</f>
        <v>#DIV/0!</v>
      </c>
      <c r="G14" s="976"/>
      <c r="H14" s="976"/>
      <c r="I14" s="976"/>
      <c r="J14" s="976"/>
      <c r="K14" s="976"/>
      <c r="L14" s="976"/>
      <c r="M14" s="976"/>
      <c r="N14" s="976"/>
      <c r="O14" s="976"/>
      <c r="P14" s="83"/>
      <c r="Q14" s="569"/>
      <c r="R14" s="898" t="s">
        <v>454</v>
      </c>
      <c r="S14" s="898"/>
      <c r="T14" s="898"/>
      <c r="U14" s="898"/>
      <c r="V14" s="900">
        <f>SUM(V8,V10,V11)</f>
        <v>0</v>
      </c>
      <c r="W14" s="900"/>
      <c r="X14" s="900"/>
      <c r="Y14" s="900"/>
      <c r="Z14" s="900"/>
      <c r="AA14" s="900"/>
      <c r="AB14" s="900"/>
      <c r="AC14" s="900"/>
      <c r="AD14" s="900"/>
      <c r="AE14" s="900"/>
      <c r="AF14" s="900"/>
      <c r="AG14" s="900"/>
      <c r="AH14" s="900"/>
      <c r="AI14" s="900"/>
      <c r="AJ14" s="148"/>
      <c r="AK14" s="900" t="e">
        <f>SUM(AK11,AK10,AK8)</f>
        <v>#DIV/0!</v>
      </c>
      <c r="AL14" s="900"/>
      <c r="AM14" s="900"/>
      <c r="AN14" s="900"/>
      <c r="AO14" s="900"/>
      <c r="AP14" s="900"/>
      <c r="AQ14" s="900"/>
      <c r="AR14" s="148"/>
      <c r="AS14" s="900" t="e">
        <f>SUM(AS11,AS10,AS8)</f>
        <v>#DIV/0!</v>
      </c>
      <c r="AT14" s="900"/>
      <c r="AU14" s="900"/>
      <c r="AV14" s="900"/>
      <c r="AW14" s="900"/>
      <c r="AX14" s="900"/>
      <c r="AY14" s="900"/>
      <c r="AZ14" s="900"/>
      <c r="BA14" s="900"/>
      <c r="BB14" s="900"/>
      <c r="BC14" s="900"/>
      <c r="BD14" s="900"/>
      <c r="BE14" s="900"/>
      <c r="BF14" s="900"/>
      <c r="BG14" s="900"/>
      <c r="BH14" s="900"/>
      <c r="BI14" s="573"/>
      <c r="BJ14" s="83"/>
      <c r="BK14" s="83"/>
      <c r="BL14" s="83"/>
      <c r="BM14" s="83"/>
      <c r="BN14" s="83"/>
      <c r="BO14" s="83"/>
    </row>
    <row r="15" spans="1:78" ht="5.25" customHeight="1" thickBot="1">
      <c r="B15" s="83"/>
      <c r="C15" s="83"/>
      <c r="D15" s="83"/>
      <c r="E15" s="83"/>
      <c r="F15" s="83"/>
      <c r="G15" s="83"/>
      <c r="H15" s="83"/>
      <c r="I15" s="83"/>
      <c r="J15" s="83"/>
      <c r="K15" s="83"/>
      <c r="L15" s="83"/>
      <c r="M15" s="83"/>
      <c r="N15" s="83"/>
      <c r="O15" s="83"/>
      <c r="P15" s="83"/>
      <c r="Q15" s="575"/>
      <c r="R15" s="576"/>
      <c r="S15" s="576"/>
      <c r="T15" s="576"/>
      <c r="U15" s="576"/>
      <c r="V15" s="571"/>
      <c r="W15" s="571"/>
      <c r="X15" s="571"/>
      <c r="Y15" s="571"/>
      <c r="Z15" s="571"/>
      <c r="AA15" s="577"/>
      <c r="AB15" s="571"/>
      <c r="AC15" s="571"/>
      <c r="AD15" s="578"/>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4"/>
      <c r="BJ15" s="83"/>
      <c r="BK15" s="83"/>
      <c r="BL15" s="83"/>
      <c r="BM15" s="83"/>
      <c r="BN15" s="83"/>
      <c r="BO15" s="83"/>
      <c r="BP15" s="83"/>
      <c r="BQ15" s="83"/>
      <c r="BR15" s="83"/>
      <c r="BS15" s="83"/>
      <c r="BT15" s="83"/>
      <c r="BU15" s="83"/>
      <c r="BV15" s="83"/>
      <c r="BW15" s="83"/>
      <c r="BX15" s="83"/>
    </row>
    <row r="16" spans="1:78" ht="21" customHeight="1" thickBot="1">
      <c r="B16" s="209"/>
      <c r="C16" s="195"/>
      <c r="D16" s="195"/>
      <c r="E16" s="195"/>
      <c r="F16" s="195"/>
      <c r="G16" s="195"/>
      <c r="H16" s="195"/>
      <c r="I16" s="904" t="s">
        <v>32</v>
      </c>
      <c r="J16" s="911"/>
      <c r="K16" s="911"/>
      <c r="L16" s="911"/>
      <c r="M16" s="911"/>
      <c r="N16" s="911"/>
      <c r="O16" s="911"/>
      <c r="P16" s="911"/>
      <c r="Q16" s="911"/>
      <c r="R16" s="911"/>
      <c r="S16" s="911"/>
      <c r="T16" s="911"/>
      <c r="U16" s="911"/>
      <c r="V16" s="911"/>
      <c r="W16" s="911"/>
      <c r="X16" s="911"/>
      <c r="Y16" s="911"/>
      <c r="Z16" s="911"/>
      <c r="AA16" s="645"/>
      <c r="AB16" s="904" t="s">
        <v>4</v>
      </c>
      <c r="AC16" s="911"/>
      <c r="AD16" s="911"/>
      <c r="AE16" s="911"/>
      <c r="AF16" s="911"/>
      <c r="AG16" s="911"/>
      <c r="AH16" s="912"/>
      <c r="AI16" s="912"/>
      <c r="AJ16" s="912"/>
      <c r="AK16" s="912"/>
      <c r="AL16" s="912"/>
      <c r="AM16" s="912"/>
      <c r="AN16" s="912"/>
      <c r="AO16" s="912"/>
      <c r="AP16" s="912"/>
      <c r="AQ16" s="912"/>
      <c r="AR16" s="912"/>
      <c r="AS16" s="912"/>
      <c r="AT16" s="912"/>
      <c r="AU16" s="912"/>
      <c r="AV16" s="912"/>
      <c r="AW16" s="912"/>
      <c r="AX16" s="912"/>
      <c r="AY16" s="913"/>
      <c r="AZ16" s="196"/>
      <c r="BA16" s="911" t="s">
        <v>60</v>
      </c>
      <c r="BB16" s="911"/>
      <c r="BC16" s="911"/>
      <c r="BD16" s="911"/>
      <c r="BE16" s="911"/>
      <c r="BF16" s="911"/>
      <c r="BG16" s="911"/>
      <c r="BH16" s="911"/>
      <c r="BI16" s="911"/>
      <c r="BJ16" s="911"/>
      <c r="BK16" s="911"/>
      <c r="BL16" s="911"/>
      <c r="BM16" s="911"/>
      <c r="BN16" s="911"/>
      <c r="BO16" s="911"/>
      <c r="BP16" s="911"/>
      <c r="BQ16" s="911"/>
      <c r="BR16" s="911"/>
      <c r="BS16" s="911"/>
      <c r="BT16" s="911"/>
      <c r="BU16" s="911"/>
      <c r="BV16" s="911"/>
      <c r="BW16" s="911"/>
      <c r="BX16" s="323"/>
      <c r="BY16" s="904" t="s">
        <v>207</v>
      </c>
      <c r="BZ16" s="905"/>
    </row>
    <row r="17" spans="2:78" s="198" customFormat="1">
      <c r="B17" s="927" t="s">
        <v>77</v>
      </c>
      <c r="C17" s="917" t="s">
        <v>236</v>
      </c>
      <c r="D17" s="917"/>
      <c r="E17" s="917"/>
      <c r="F17" s="917" t="s">
        <v>237</v>
      </c>
      <c r="G17" s="917"/>
      <c r="H17" s="919"/>
      <c r="I17" s="960" t="s">
        <v>238</v>
      </c>
      <c r="J17" s="922"/>
      <c r="K17" s="923"/>
      <c r="L17" s="917" t="s">
        <v>78</v>
      </c>
      <c r="M17" s="917"/>
      <c r="N17" s="917"/>
      <c r="O17" s="917" t="s">
        <v>285</v>
      </c>
      <c r="P17" s="917"/>
      <c r="Q17" s="919"/>
      <c r="R17" s="927" t="s">
        <v>191</v>
      </c>
      <c r="S17" s="917"/>
      <c r="T17" s="917"/>
      <c r="U17" s="917" t="s">
        <v>232</v>
      </c>
      <c r="V17" s="917"/>
      <c r="W17" s="917"/>
      <c r="X17" s="917" t="s">
        <v>231</v>
      </c>
      <c r="Y17" s="917"/>
      <c r="Z17" s="919"/>
      <c r="AA17" s="197"/>
      <c r="AB17" s="927" t="s">
        <v>236</v>
      </c>
      <c r="AC17" s="917"/>
      <c r="AD17" s="917"/>
      <c r="AE17" s="917" t="s">
        <v>237</v>
      </c>
      <c r="AF17" s="917"/>
      <c r="AG17" s="919"/>
      <c r="AH17" s="969" t="s">
        <v>238</v>
      </c>
      <c r="AI17" s="969"/>
      <c r="AJ17" s="970"/>
      <c r="AK17" s="914" t="s">
        <v>78</v>
      </c>
      <c r="AL17" s="914"/>
      <c r="AM17" s="914"/>
      <c r="AN17" s="914" t="s">
        <v>285</v>
      </c>
      <c r="AO17" s="914"/>
      <c r="AP17" s="915"/>
      <c r="AQ17" s="916" t="s">
        <v>239</v>
      </c>
      <c r="AR17" s="914"/>
      <c r="AS17" s="914"/>
      <c r="AT17" s="914" t="s">
        <v>232</v>
      </c>
      <c r="AU17" s="914"/>
      <c r="AV17" s="914"/>
      <c r="AW17" s="914" t="s">
        <v>231</v>
      </c>
      <c r="AX17" s="914"/>
      <c r="AY17" s="914"/>
      <c r="AZ17" s="197"/>
      <c r="BA17" s="929" t="s">
        <v>236</v>
      </c>
      <c r="BB17" s="917"/>
      <c r="BC17" s="917"/>
      <c r="BD17" s="917" t="s">
        <v>237</v>
      </c>
      <c r="BE17" s="917"/>
      <c r="BF17" s="921" t="s">
        <v>238</v>
      </c>
      <c r="BG17" s="922"/>
      <c r="BH17" s="923"/>
      <c r="BI17" s="917" t="s">
        <v>78</v>
      </c>
      <c r="BJ17" s="917"/>
      <c r="BK17" s="917"/>
      <c r="BL17" s="917" t="s">
        <v>285</v>
      </c>
      <c r="BM17" s="917"/>
      <c r="BN17" s="919"/>
      <c r="BO17" s="927" t="s">
        <v>191</v>
      </c>
      <c r="BP17" s="917"/>
      <c r="BQ17" s="917"/>
      <c r="BR17" s="917" t="s">
        <v>232</v>
      </c>
      <c r="BS17" s="917"/>
      <c r="BT17" s="917"/>
      <c r="BU17" s="917" t="s">
        <v>231</v>
      </c>
      <c r="BV17" s="917"/>
      <c r="BW17" s="919"/>
      <c r="BX17" s="314"/>
      <c r="BY17" s="908" t="s">
        <v>287</v>
      </c>
      <c r="BZ17" s="906" t="s">
        <v>288</v>
      </c>
    </row>
    <row r="18" spans="2:78" s="198" customFormat="1" ht="27.75" customHeight="1" thickBot="1">
      <c r="B18" s="928"/>
      <c r="C18" s="918"/>
      <c r="D18" s="918"/>
      <c r="E18" s="918"/>
      <c r="F18" s="918"/>
      <c r="G18" s="918"/>
      <c r="H18" s="920"/>
      <c r="I18" s="961"/>
      <c r="J18" s="925"/>
      <c r="K18" s="926"/>
      <c r="L18" s="918"/>
      <c r="M18" s="918"/>
      <c r="N18" s="918"/>
      <c r="O18" s="918"/>
      <c r="P18" s="918"/>
      <c r="Q18" s="920"/>
      <c r="R18" s="928"/>
      <c r="S18" s="918"/>
      <c r="T18" s="918"/>
      <c r="U18" s="918"/>
      <c r="V18" s="918"/>
      <c r="W18" s="918"/>
      <c r="X18" s="918"/>
      <c r="Y18" s="918"/>
      <c r="Z18" s="920"/>
      <c r="AA18" s="197"/>
      <c r="AB18" s="928"/>
      <c r="AC18" s="918"/>
      <c r="AD18" s="918"/>
      <c r="AE18" s="918"/>
      <c r="AF18" s="918"/>
      <c r="AG18" s="920"/>
      <c r="AH18" s="971"/>
      <c r="AI18" s="971"/>
      <c r="AJ18" s="929"/>
      <c r="AK18" s="914"/>
      <c r="AL18" s="914"/>
      <c r="AM18" s="914"/>
      <c r="AN18" s="914"/>
      <c r="AO18" s="914"/>
      <c r="AP18" s="915"/>
      <c r="AQ18" s="916"/>
      <c r="AR18" s="914"/>
      <c r="AS18" s="914"/>
      <c r="AT18" s="914"/>
      <c r="AU18" s="914"/>
      <c r="AV18" s="914"/>
      <c r="AW18" s="914"/>
      <c r="AX18" s="914"/>
      <c r="AY18" s="914"/>
      <c r="AZ18" s="197"/>
      <c r="BA18" s="930"/>
      <c r="BB18" s="918"/>
      <c r="BC18" s="918"/>
      <c r="BD18" s="918"/>
      <c r="BE18" s="918"/>
      <c r="BF18" s="924"/>
      <c r="BG18" s="925"/>
      <c r="BH18" s="926"/>
      <c r="BI18" s="918"/>
      <c r="BJ18" s="918"/>
      <c r="BK18" s="918"/>
      <c r="BL18" s="918"/>
      <c r="BM18" s="918"/>
      <c r="BN18" s="920"/>
      <c r="BO18" s="928"/>
      <c r="BP18" s="918"/>
      <c r="BQ18" s="918"/>
      <c r="BR18" s="918"/>
      <c r="BS18" s="918"/>
      <c r="BT18" s="918"/>
      <c r="BU18" s="918"/>
      <c r="BV18" s="918"/>
      <c r="BW18" s="920"/>
      <c r="BX18" s="314"/>
      <c r="BY18" s="909"/>
      <c r="BZ18" s="907"/>
    </row>
    <row r="19" spans="2:78" ht="15.75" customHeight="1" thickBot="1">
      <c r="B19" s="205">
        <f>'Qualified Basis 3335-C'!B21</f>
        <v>0</v>
      </c>
      <c r="C19" s="931">
        <f>'Qualified Basis 3335-C'!G21</f>
        <v>0</v>
      </c>
      <c r="D19" s="932"/>
      <c r="E19" s="933"/>
      <c r="F19" s="942">
        <f>'Qualified Basis 3335-C'!H21</f>
        <v>0</v>
      </c>
      <c r="G19" s="943"/>
      <c r="H19" s="944"/>
      <c r="I19" s="938">
        <f>IF($C$70=0,0,C19/$C$70)</f>
        <v>0</v>
      </c>
      <c r="J19" s="939"/>
      <c r="K19" s="940"/>
      <c r="L19" s="941">
        <f>'Qualified Basis 3335-C'!F21</f>
        <v>0</v>
      </c>
      <c r="M19" s="941"/>
      <c r="N19" s="941"/>
      <c r="O19" s="936" t="e">
        <f>ROUND('Qualified Basis 3335-C'!D21*'Allocated Credit 3335-CS '!$F$12,0)</f>
        <v>#DIV/0!</v>
      </c>
      <c r="P19" s="936"/>
      <c r="Q19" s="937"/>
      <c r="R19" s="950" t="e">
        <f>ROUND(O19*L19,0)</f>
        <v>#DIV/0!</v>
      </c>
      <c r="S19" s="951"/>
      <c r="T19" s="951"/>
      <c r="U19" s="945">
        <f>IF($R$70=0,0,R19/$R$70)</f>
        <v>0</v>
      </c>
      <c r="V19" s="946"/>
      <c r="W19" s="947"/>
      <c r="X19" s="934" t="e">
        <f>ROUND(F19*$F$14,0)</f>
        <v>#DIV/0!</v>
      </c>
      <c r="Y19" s="934"/>
      <c r="Z19" s="935"/>
      <c r="AA19" s="203"/>
      <c r="AB19" s="964">
        <f>'Qualified Basis 3335-C'!N21</f>
        <v>0</v>
      </c>
      <c r="AC19" s="964"/>
      <c r="AD19" s="965"/>
      <c r="AE19" s="936">
        <f>'Qualified Basis 3335-C'!O21</f>
        <v>0</v>
      </c>
      <c r="AF19" s="936"/>
      <c r="AG19" s="936"/>
      <c r="AH19" s="966">
        <f>IF($AB$70=0,0,AB19/$AB$70)</f>
        <v>0</v>
      </c>
      <c r="AI19" s="966"/>
      <c r="AJ19" s="966"/>
      <c r="AK19" s="941">
        <f>'Qualified Basis 3335-C'!M21</f>
        <v>0</v>
      </c>
      <c r="AL19" s="941"/>
      <c r="AM19" s="941"/>
      <c r="AN19" s="936" t="e">
        <f>ROUND('Qualified Basis 3335-C'!K21*'Allocated Credit 3335-CS '!$F$12,0)</f>
        <v>#DIV/0!</v>
      </c>
      <c r="AO19" s="936"/>
      <c r="AP19" s="937"/>
      <c r="AQ19" s="950" t="e">
        <f>ROUND($AK$10*AH19,0)</f>
        <v>#DIV/0!</v>
      </c>
      <c r="AR19" s="951"/>
      <c r="AS19" s="951"/>
      <c r="AT19" s="967">
        <f>IF($AQ$70=0,0,AQ19/$AQ$70)</f>
        <v>0</v>
      </c>
      <c r="AU19" s="967"/>
      <c r="AV19" s="967"/>
      <c r="AW19" s="951" t="e">
        <f>ROUND($AS$10*AT19,0)</f>
        <v>#DIV/0!</v>
      </c>
      <c r="AX19" s="951"/>
      <c r="AY19" s="968"/>
      <c r="AZ19" s="203"/>
      <c r="BA19" s="983">
        <f>'Qualified Basis 3335-C'!U21</f>
        <v>0</v>
      </c>
      <c r="BB19" s="984"/>
      <c r="BC19" s="984"/>
      <c r="BD19" s="985">
        <f>'Qualified Basis 3335-C'!V21</f>
        <v>0</v>
      </c>
      <c r="BE19" s="985"/>
      <c r="BF19" s="966">
        <f>IF($BA$70=0,0,BA19/$BA$70)</f>
        <v>0</v>
      </c>
      <c r="BG19" s="966"/>
      <c r="BH19" s="966"/>
      <c r="BI19" s="941">
        <f>'Qualified Basis 3335-C'!T21</f>
        <v>0</v>
      </c>
      <c r="BJ19" s="941"/>
      <c r="BK19" s="941"/>
      <c r="BL19" s="986" t="e">
        <f>ROUND($F$12*'Qualified Basis 3335-C'!R21,0)</f>
        <v>#DIV/0!</v>
      </c>
      <c r="BM19" s="987"/>
      <c r="BN19" s="988"/>
      <c r="BO19" s="950" t="e">
        <f>ROUND(BF19*$AK$11,0)</f>
        <v>#DIV/0!</v>
      </c>
      <c r="BP19" s="951"/>
      <c r="BQ19" s="951"/>
      <c r="BR19" s="967">
        <f>IF($BO$70=0,0,BO19/$BO$70)</f>
        <v>0</v>
      </c>
      <c r="BS19" s="967"/>
      <c r="BT19" s="967"/>
      <c r="BU19" s="989" t="e">
        <f>ROUND(BR19*$AS$11,0)</f>
        <v>#DIV/0!</v>
      </c>
      <c r="BV19" s="989"/>
      <c r="BW19" s="990"/>
      <c r="BX19" s="315"/>
      <c r="BY19" s="319" t="e">
        <f>ROUND(SUM(BO19,AQ19,R19),2)</f>
        <v>#DIV/0!</v>
      </c>
      <c r="BZ19" s="320" t="e">
        <f>SUM(BU19,AW19,X19)</f>
        <v>#DIV/0!</v>
      </c>
    </row>
    <row r="20" spans="2:78" ht="15.75" customHeight="1" thickBot="1">
      <c r="B20" s="199">
        <f>'Qualified Basis 3335-C'!B22</f>
        <v>0</v>
      </c>
      <c r="C20" s="931">
        <f>'Qualified Basis 3335-C'!G22</f>
        <v>0</v>
      </c>
      <c r="D20" s="932"/>
      <c r="E20" s="933"/>
      <c r="F20" s="942">
        <f>'Qualified Basis 3335-C'!H22</f>
        <v>0</v>
      </c>
      <c r="G20" s="943"/>
      <c r="H20" s="944"/>
      <c r="I20" s="938">
        <f t="shared" ref="I20:I69" si="0">IF($C$70=0,0,C20/$C$70)</f>
        <v>0</v>
      </c>
      <c r="J20" s="939"/>
      <c r="K20" s="940"/>
      <c r="L20" s="941">
        <f>'Qualified Basis 3335-C'!F22</f>
        <v>0</v>
      </c>
      <c r="M20" s="941"/>
      <c r="N20" s="941"/>
      <c r="O20" s="936" t="e">
        <f>ROUND('Qualified Basis 3335-C'!D22*'Allocated Credit 3335-CS '!$F$12,0)</f>
        <v>#DIV/0!</v>
      </c>
      <c r="P20" s="936"/>
      <c r="Q20" s="937"/>
      <c r="R20" s="950" t="e">
        <f t="shared" ref="R20:R69" si="1">ROUND(O20*L20,0)</f>
        <v>#DIV/0!</v>
      </c>
      <c r="S20" s="951"/>
      <c r="T20" s="951"/>
      <c r="U20" s="945">
        <f t="shared" ref="U20:U69" si="2">IF($R$70=0,0,R20/$R$70)</f>
        <v>0</v>
      </c>
      <c r="V20" s="946"/>
      <c r="W20" s="947"/>
      <c r="X20" s="934" t="e">
        <f t="shared" ref="X20:X69" si="3">ROUND(F20*$F$14,0)</f>
        <v>#DIV/0!</v>
      </c>
      <c r="Y20" s="934"/>
      <c r="Z20" s="935"/>
      <c r="AA20" s="203"/>
      <c r="AB20" s="964">
        <f>'Qualified Basis 3335-C'!N22</f>
        <v>0</v>
      </c>
      <c r="AC20" s="964"/>
      <c r="AD20" s="965"/>
      <c r="AE20" s="936">
        <f>'Qualified Basis 3335-C'!O22</f>
        <v>0</v>
      </c>
      <c r="AF20" s="936"/>
      <c r="AG20" s="936"/>
      <c r="AH20" s="966">
        <f t="shared" ref="AH20:AH69" si="4">IF($AB$70=0,0,AB20/$AB$70)</f>
        <v>0</v>
      </c>
      <c r="AI20" s="966"/>
      <c r="AJ20" s="966"/>
      <c r="AK20" s="941">
        <f>'Qualified Basis 3335-C'!M22</f>
        <v>0</v>
      </c>
      <c r="AL20" s="941"/>
      <c r="AM20" s="941"/>
      <c r="AN20" s="936" t="e">
        <f>ROUND('Qualified Basis 3335-C'!K22*'Allocated Credit 3335-CS '!$F$12,0)</f>
        <v>#DIV/0!</v>
      </c>
      <c r="AO20" s="936"/>
      <c r="AP20" s="937"/>
      <c r="AQ20" s="950" t="e">
        <f t="shared" ref="AQ20:AQ69" si="5">ROUND($AK$10*AH20,0)</f>
        <v>#DIV/0!</v>
      </c>
      <c r="AR20" s="951"/>
      <c r="AS20" s="951"/>
      <c r="AT20" s="967">
        <f t="shared" ref="AT20:AT69" si="6">IF($AQ$70=0,0,AQ20/$AQ$70)</f>
        <v>0</v>
      </c>
      <c r="AU20" s="967"/>
      <c r="AV20" s="967"/>
      <c r="AW20" s="951" t="e">
        <f t="shared" ref="AW20:AW69" si="7">ROUND($AS$10*AT20,0)</f>
        <v>#DIV/0!</v>
      </c>
      <c r="AX20" s="951"/>
      <c r="AY20" s="968"/>
      <c r="AZ20" s="203"/>
      <c r="BA20" s="983">
        <f>'Qualified Basis 3335-C'!U22</f>
        <v>0</v>
      </c>
      <c r="BB20" s="984"/>
      <c r="BC20" s="984"/>
      <c r="BD20" s="985">
        <f>'Qualified Basis 3335-C'!V22</f>
        <v>0</v>
      </c>
      <c r="BE20" s="985"/>
      <c r="BF20" s="966">
        <f t="shared" ref="BF20:BF69" si="8">IF($BA$70=0,0,BA20/$BA$70)</f>
        <v>0</v>
      </c>
      <c r="BG20" s="966"/>
      <c r="BH20" s="966"/>
      <c r="BI20" s="941">
        <f>'Qualified Basis 3335-C'!T22</f>
        <v>0</v>
      </c>
      <c r="BJ20" s="941"/>
      <c r="BK20" s="941"/>
      <c r="BL20" s="986" t="e">
        <f>ROUND($F$12*'Qualified Basis 3335-C'!R22,0)</f>
        <v>#DIV/0!</v>
      </c>
      <c r="BM20" s="987"/>
      <c r="BN20" s="988"/>
      <c r="BO20" s="950" t="e">
        <f t="shared" ref="BO20:BO69" si="9">ROUND(BF20*$AK$11,0)</f>
        <v>#DIV/0!</v>
      </c>
      <c r="BP20" s="951"/>
      <c r="BQ20" s="951"/>
      <c r="BR20" s="967">
        <f t="shared" ref="BR20:BR69" si="10">IF($BO$70=0,0,BO20/$BO$70)</f>
        <v>0</v>
      </c>
      <c r="BS20" s="967"/>
      <c r="BT20" s="967"/>
      <c r="BU20" s="980" t="e">
        <f t="shared" ref="BU20:BU69" si="11">ROUND(BR20*$AS$11,0)</f>
        <v>#DIV/0!</v>
      </c>
      <c r="BV20" s="981"/>
      <c r="BW20" s="982"/>
      <c r="BX20" s="315"/>
      <c r="BY20" s="321" t="e">
        <f t="shared" ref="BY20:BY69" si="12">SUM(BO20,AQ20,R20)</f>
        <v>#DIV/0!</v>
      </c>
      <c r="BZ20" s="322" t="e">
        <f t="shared" ref="BZ20:BZ69" si="13">SUM(BU20,AW20,X20)</f>
        <v>#DIV/0!</v>
      </c>
    </row>
    <row r="21" spans="2:78" ht="15.75" customHeight="1" thickBot="1">
      <c r="B21" s="199">
        <f>'Qualified Basis 3335-C'!B23</f>
        <v>0</v>
      </c>
      <c r="C21" s="931">
        <f>'Qualified Basis 3335-C'!G23</f>
        <v>0</v>
      </c>
      <c r="D21" s="932"/>
      <c r="E21" s="933"/>
      <c r="F21" s="942">
        <f>'Qualified Basis 3335-C'!H23</f>
        <v>0</v>
      </c>
      <c r="G21" s="943"/>
      <c r="H21" s="944"/>
      <c r="I21" s="938">
        <f t="shared" si="0"/>
        <v>0</v>
      </c>
      <c r="J21" s="939"/>
      <c r="K21" s="940"/>
      <c r="L21" s="941">
        <f>'Qualified Basis 3335-C'!F23</f>
        <v>0</v>
      </c>
      <c r="M21" s="941"/>
      <c r="N21" s="941"/>
      <c r="O21" s="936" t="e">
        <f>ROUND('Qualified Basis 3335-C'!D23*'Allocated Credit 3335-CS '!$F$12,0)</f>
        <v>#DIV/0!</v>
      </c>
      <c r="P21" s="936"/>
      <c r="Q21" s="937"/>
      <c r="R21" s="950" t="e">
        <f t="shared" si="1"/>
        <v>#DIV/0!</v>
      </c>
      <c r="S21" s="951"/>
      <c r="T21" s="951"/>
      <c r="U21" s="945">
        <f t="shared" si="2"/>
        <v>0</v>
      </c>
      <c r="V21" s="946"/>
      <c r="W21" s="947"/>
      <c r="X21" s="934" t="e">
        <f t="shared" si="3"/>
        <v>#DIV/0!</v>
      </c>
      <c r="Y21" s="934"/>
      <c r="Z21" s="935"/>
      <c r="AA21" s="203"/>
      <c r="AB21" s="964">
        <f>'Qualified Basis 3335-C'!N23</f>
        <v>0</v>
      </c>
      <c r="AC21" s="964"/>
      <c r="AD21" s="965"/>
      <c r="AE21" s="936">
        <f>'Qualified Basis 3335-C'!O23</f>
        <v>0</v>
      </c>
      <c r="AF21" s="936"/>
      <c r="AG21" s="936"/>
      <c r="AH21" s="966">
        <f t="shared" si="4"/>
        <v>0</v>
      </c>
      <c r="AI21" s="966"/>
      <c r="AJ21" s="966"/>
      <c r="AK21" s="941">
        <f>'Qualified Basis 3335-C'!M23</f>
        <v>0</v>
      </c>
      <c r="AL21" s="941"/>
      <c r="AM21" s="941"/>
      <c r="AN21" s="936" t="e">
        <f>ROUND('Qualified Basis 3335-C'!K23*'Allocated Credit 3335-CS '!$F$12,0)</f>
        <v>#DIV/0!</v>
      </c>
      <c r="AO21" s="936"/>
      <c r="AP21" s="937"/>
      <c r="AQ21" s="950" t="e">
        <f t="shared" si="5"/>
        <v>#DIV/0!</v>
      </c>
      <c r="AR21" s="951"/>
      <c r="AS21" s="951"/>
      <c r="AT21" s="967">
        <f t="shared" si="6"/>
        <v>0</v>
      </c>
      <c r="AU21" s="967"/>
      <c r="AV21" s="967"/>
      <c r="AW21" s="951" t="e">
        <f t="shared" si="7"/>
        <v>#DIV/0!</v>
      </c>
      <c r="AX21" s="951"/>
      <c r="AY21" s="968"/>
      <c r="AZ21" s="203"/>
      <c r="BA21" s="983">
        <f>'Qualified Basis 3335-C'!U23</f>
        <v>0</v>
      </c>
      <c r="BB21" s="984"/>
      <c r="BC21" s="984"/>
      <c r="BD21" s="985">
        <f>'Qualified Basis 3335-C'!V23</f>
        <v>0</v>
      </c>
      <c r="BE21" s="985"/>
      <c r="BF21" s="966">
        <f t="shared" si="8"/>
        <v>0</v>
      </c>
      <c r="BG21" s="966"/>
      <c r="BH21" s="966"/>
      <c r="BI21" s="941">
        <f>'Qualified Basis 3335-C'!T23</f>
        <v>0</v>
      </c>
      <c r="BJ21" s="941"/>
      <c r="BK21" s="941"/>
      <c r="BL21" s="986" t="e">
        <f>ROUND($F$12*'Qualified Basis 3335-C'!R23,0)</f>
        <v>#DIV/0!</v>
      </c>
      <c r="BM21" s="987"/>
      <c r="BN21" s="988"/>
      <c r="BO21" s="950" t="e">
        <f t="shared" si="9"/>
        <v>#DIV/0!</v>
      </c>
      <c r="BP21" s="951"/>
      <c r="BQ21" s="951"/>
      <c r="BR21" s="967">
        <f t="shared" si="10"/>
        <v>0</v>
      </c>
      <c r="BS21" s="967"/>
      <c r="BT21" s="967"/>
      <c r="BU21" s="980" t="e">
        <f t="shared" si="11"/>
        <v>#DIV/0!</v>
      </c>
      <c r="BV21" s="981"/>
      <c r="BW21" s="982"/>
      <c r="BX21" s="315"/>
      <c r="BY21" s="321" t="e">
        <f t="shared" si="12"/>
        <v>#DIV/0!</v>
      </c>
      <c r="BZ21" s="322" t="e">
        <f t="shared" si="13"/>
        <v>#DIV/0!</v>
      </c>
    </row>
    <row r="22" spans="2:78" ht="15.75" customHeight="1" thickBot="1">
      <c r="B22" s="199">
        <f>'Qualified Basis 3335-C'!B24</f>
        <v>0</v>
      </c>
      <c r="C22" s="931">
        <f>'Qualified Basis 3335-C'!G24</f>
        <v>0</v>
      </c>
      <c r="D22" s="932"/>
      <c r="E22" s="933"/>
      <c r="F22" s="942">
        <f>'Qualified Basis 3335-C'!H24</f>
        <v>0</v>
      </c>
      <c r="G22" s="943"/>
      <c r="H22" s="944"/>
      <c r="I22" s="938">
        <f t="shared" si="0"/>
        <v>0</v>
      </c>
      <c r="J22" s="939"/>
      <c r="K22" s="940"/>
      <c r="L22" s="941">
        <f>'Qualified Basis 3335-C'!F24</f>
        <v>0</v>
      </c>
      <c r="M22" s="941"/>
      <c r="N22" s="941"/>
      <c r="O22" s="936" t="e">
        <f>ROUND('Qualified Basis 3335-C'!D24*'Allocated Credit 3335-CS '!$F$12,0)</f>
        <v>#DIV/0!</v>
      </c>
      <c r="P22" s="936"/>
      <c r="Q22" s="937"/>
      <c r="R22" s="950" t="e">
        <f t="shared" si="1"/>
        <v>#DIV/0!</v>
      </c>
      <c r="S22" s="951"/>
      <c r="T22" s="951"/>
      <c r="U22" s="945">
        <f t="shared" si="2"/>
        <v>0</v>
      </c>
      <c r="V22" s="946"/>
      <c r="W22" s="947"/>
      <c r="X22" s="934" t="e">
        <f t="shared" si="3"/>
        <v>#DIV/0!</v>
      </c>
      <c r="Y22" s="934"/>
      <c r="Z22" s="935"/>
      <c r="AA22" s="203"/>
      <c r="AB22" s="964">
        <f>'Qualified Basis 3335-C'!N24</f>
        <v>0</v>
      </c>
      <c r="AC22" s="964"/>
      <c r="AD22" s="965"/>
      <c r="AE22" s="936">
        <f>'Qualified Basis 3335-C'!O24</f>
        <v>0</v>
      </c>
      <c r="AF22" s="936"/>
      <c r="AG22" s="936"/>
      <c r="AH22" s="966">
        <f t="shared" si="4"/>
        <v>0</v>
      </c>
      <c r="AI22" s="966"/>
      <c r="AJ22" s="966"/>
      <c r="AK22" s="941">
        <f>'Qualified Basis 3335-C'!M24</f>
        <v>0</v>
      </c>
      <c r="AL22" s="941"/>
      <c r="AM22" s="941"/>
      <c r="AN22" s="936" t="e">
        <f>ROUND('Qualified Basis 3335-C'!K24*'Allocated Credit 3335-CS '!$F$12,0)</f>
        <v>#DIV/0!</v>
      </c>
      <c r="AO22" s="936"/>
      <c r="AP22" s="937"/>
      <c r="AQ22" s="950" t="e">
        <f t="shared" si="5"/>
        <v>#DIV/0!</v>
      </c>
      <c r="AR22" s="951"/>
      <c r="AS22" s="951"/>
      <c r="AT22" s="967">
        <f t="shared" si="6"/>
        <v>0</v>
      </c>
      <c r="AU22" s="967"/>
      <c r="AV22" s="967"/>
      <c r="AW22" s="951" t="e">
        <f t="shared" si="7"/>
        <v>#DIV/0!</v>
      </c>
      <c r="AX22" s="951"/>
      <c r="AY22" s="968"/>
      <c r="AZ22" s="203"/>
      <c r="BA22" s="983">
        <f>'Qualified Basis 3335-C'!U24</f>
        <v>0</v>
      </c>
      <c r="BB22" s="984"/>
      <c r="BC22" s="984"/>
      <c r="BD22" s="985">
        <f>'Qualified Basis 3335-C'!V24</f>
        <v>0</v>
      </c>
      <c r="BE22" s="985"/>
      <c r="BF22" s="966">
        <f t="shared" si="8"/>
        <v>0</v>
      </c>
      <c r="BG22" s="966"/>
      <c r="BH22" s="966"/>
      <c r="BI22" s="941">
        <f>'Qualified Basis 3335-C'!T24</f>
        <v>0</v>
      </c>
      <c r="BJ22" s="941"/>
      <c r="BK22" s="941"/>
      <c r="BL22" s="986" t="e">
        <f>ROUND($F$12*'Qualified Basis 3335-C'!R24,0)</f>
        <v>#DIV/0!</v>
      </c>
      <c r="BM22" s="987"/>
      <c r="BN22" s="988"/>
      <c r="BO22" s="950" t="e">
        <f t="shared" si="9"/>
        <v>#DIV/0!</v>
      </c>
      <c r="BP22" s="951"/>
      <c r="BQ22" s="951"/>
      <c r="BR22" s="967">
        <f t="shared" si="10"/>
        <v>0</v>
      </c>
      <c r="BS22" s="967"/>
      <c r="BT22" s="967"/>
      <c r="BU22" s="980" t="e">
        <f t="shared" si="11"/>
        <v>#DIV/0!</v>
      </c>
      <c r="BV22" s="981"/>
      <c r="BW22" s="982"/>
      <c r="BX22" s="315"/>
      <c r="BY22" s="321" t="e">
        <f t="shared" si="12"/>
        <v>#DIV/0!</v>
      </c>
      <c r="BZ22" s="322" t="e">
        <f>SUM(BU22,AW22,X22)</f>
        <v>#DIV/0!</v>
      </c>
    </row>
    <row r="23" spans="2:78" ht="15.75" customHeight="1" thickBot="1">
      <c r="B23" s="199">
        <f>'Qualified Basis 3335-C'!B25</f>
        <v>0</v>
      </c>
      <c r="C23" s="931">
        <f>'Qualified Basis 3335-C'!G25</f>
        <v>0</v>
      </c>
      <c r="D23" s="932"/>
      <c r="E23" s="933"/>
      <c r="F23" s="942">
        <f>'Qualified Basis 3335-C'!H25</f>
        <v>0</v>
      </c>
      <c r="G23" s="943"/>
      <c r="H23" s="944"/>
      <c r="I23" s="938">
        <f t="shared" si="0"/>
        <v>0</v>
      </c>
      <c r="J23" s="939"/>
      <c r="K23" s="940"/>
      <c r="L23" s="941">
        <f>'Qualified Basis 3335-C'!F25</f>
        <v>0</v>
      </c>
      <c r="M23" s="941"/>
      <c r="N23" s="941"/>
      <c r="O23" s="936" t="e">
        <f>ROUND('Qualified Basis 3335-C'!D25*'Allocated Credit 3335-CS '!$F$12,0)</f>
        <v>#DIV/0!</v>
      </c>
      <c r="P23" s="936"/>
      <c r="Q23" s="937"/>
      <c r="R23" s="950" t="e">
        <f t="shared" si="1"/>
        <v>#DIV/0!</v>
      </c>
      <c r="S23" s="951"/>
      <c r="T23" s="951"/>
      <c r="U23" s="945">
        <f t="shared" si="2"/>
        <v>0</v>
      </c>
      <c r="V23" s="946"/>
      <c r="W23" s="947"/>
      <c r="X23" s="934" t="e">
        <f t="shared" si="3"/>
        <v>#DIV/0!</v>
      </c>
      <c r="Y23" s="934"/>
      <c r="Z23" s="935"/>
      <c r="AA23" s="203"/>
      <c r="AB23" s="964">
        <f>'Qualified Basis 3335-C'!N25</f>
        <v>0</v>
      </c>
      <c r="AC23" s="964"/>
      <c r="AD23" s="965"/>
      <c r="AE23" s="936">
        <f>'Qualified Basis 3335-C'!O25</f>
        <v>0</v>
      </c>
      <c r="AF23" s="936"/>
      <c r="AG23" s="936"/>
      <c r="AH23" s="966">
        <f t="shared" si="4"/>
        <v>0</v>
      </c>
      <c r="AI23" s="966"/>
      <c r="AJ23" s="966"/>
      <c r="AK23" s="941">
        <f>'Qualified Basis 3335-C'!M25</f>
        <v>0</v>
      </c>
      <c r="AL23" s="941"/>
      <c r="AM23" s="941"/>
      <c r="AN23" s="936" t="e">
        <f>ROUND('Qualified Basis 3335-C'!K25*'Allocated Credit 3335-CS '!$F$12,0)</f>
        <v>#DIV/0!</v>
      </c>
      <c r="AO23" s="936"/>
      <c r="AP23" s="937"/>
      <c r="AQ23" s="950" t="e">
        <f t="shared" si="5"/>
        <v>#DIV/0!</v>
      </c>
      <c r="AR23" s="951"/>
      <c r="AS23" s="951"/>
      <c r="AT23" s="967">
        <f t="shared" si="6"/>
        <v>0</v>
      </c>
      <c r="AU23" s="967"/>
      <c r="AV23" s="967"/>
      <c r="AW23" s="951" t="e">
        <f t="shared" si="7"/>
        <v>#DIV/0!</v>
      </c>
      <c r="AX23" s="951"/>
      <c r="AY23" s="968"/>
      <c r="AZ23" s="203"/>
      <c r="BA23" s="983">
        <f>'Qualified Basis 3335-C'!U25</f>
        <v>0</v>
      </c>
      <c r="BB23" s="984"/>
      <c r="BC23" s="984"/>
      <c r="BD23" s="985">
        <f>'Qualified Basis 3335-C'!V25</f>
        <v>0</v>
      </c>
      <c r="BE23" s="985"/>
      <c r="BF23" s="966">
        <f t="shared" si="8"/>
        <v>0</v>
      </c>
      <c r="BG23" s="966"/>
      <c r="BH23" s="966"/>
      <c r="BI23" s="941">
        <f>'Qualified Basis 3335-C'!T25</f>
        <v>0</v>
      </c>
      <c r="BJ23" s="941"/>
      <c r="BK23" s="941"/>
      <c r="BL23" s="986" t="e">
        <f>ROUND($F$12*'Qualified Basis 3335-C'!R25,0)</f>
        <v>#DIV/0!</v>
      </c>
      <c r="BM23" s="987"/>
      <c r="BN23" s="988"/>
      <c r="BO23" s="950" t="e">
        <f t="shared" si="9"/>
        <v>#DIV/0!</v>
      </c>
      <c r="BP23" s="951"/>
      <c r="BQ23" s="951"/>
      <c r="BR23" s="967">
        <f t="shared" si="10"/>
        <v>0</v>
      </c>
      <c r="BS23" s="967"/>
      <c r="BT23" s="967"/>
      <c r="BU23" s="980" t="e">
        <f t="shared" si="11"/>
        <v>#DIV/0!</v>
      </c>
      <c r="BV23" s="981"/>
      <c r="BW23" s="982"/>
      <c r="BX23" s="315"/>
      <c r="BY23" s="321" t="e">
        <f t="shared" si="12"/>
        <v>#DIV/0!</v>
      </c>
      <c r="BZ23" s="322" t="e">
        <f t="shared" si="13"/>
        <v>#DIV/0!</v>
      </c>
    </row>
    <row r="24" spans="2:78" ht="15.75" customHeight="1" thickBot="1">
      <c r="B24" s="199">
        <f>'Qualified Basis 3335-C'!B26</f>
        <v>0</v>
      </c>
      <c r="C24" s="931">
        <f>'Qualified Basis 3335-C'!G26</f>
        <v>0</v>
      </c>
      <c r="D24" s="932"/>
      <c r="E24" s="933"/>
      <c r="F24" s="942">
        <f>'Qualified Basis 3335-C'!H26</f>
        <v>0</v>
      </c>
      <c r="G24" s="943"/>
      <c r="H24" s="944"/>
      <c r="I24" s="938">
        <f t="shared" si="0"/>
        <v>0</v>
      </c>
      <c r="J24" s="939"/>
      <c r="K24" s="940"/>
      <c r="L24" s="941">
        <f>'Qualified Basis 3335-C'!F26</f>
        <v>0</v>
      </c>
      <c r="M24" s="941"/>
      <c r="N24" s="941"/>
      <c r="O24" s="936" t="e">
        <f>ROUND('Qualified Basis 3335-C'!D26*'Allocated Credit 3335-CS '!$F$12,0)</f>
        <v>#DIV/0!</v>
      </c>
      <c r="P24" s="936"/>
      <c r="Q24" s="937"/>
      <c r="R24" s="950" t="e">
        <f t="shared" si="1"/>
        <v>#DIV/0!</v>
      </c>
      <c r="S24" s="951"/>
      <c r="T24" s="951"/>
      <c r="U24" s="945">
        <f t="shared" si="2"/>
        <v>0</v>
      </c>
      <c r="V24" s="946"/>
      <c r="W24" s="947"/>
      <c r="X24" s="934" t="e">
        <f t="shared" si="3"/>
        <v>#DIV/0!</v>
      </c>
      <c r="Y24" s="934"/>
      <c r="Z24" s="935"/>
      <c r="AA24" s="203"/>
      <c r="AB24" s="964">
        <f>'Qualified Basis 3335-C'!N26</f>
        <v>0</v>
      </c>
      <c r="AC24" s="964"/>
      <c r="AD24" s="965"/>
      <c r="AE24" s="936">
        <f>'Qualified Basis 3335-C'!O26</f>
        <v>0</v>
      </c>
      <c r="AF24" s="936"/>
      <c r="AG24" s="936"/>
      <c r="AH24" s="966">
        <f t="shared" si="4"/>
        <v>0</v>
      </c>
      <c r="AI24" s="966"/>
      <c r="AJ24" s="966"/>
      <c r="AK24" s="941">
        <f>'Qualified Basis 3335-C'!M26</f>
        <v>0</v>
      </c>
      <c r="AL24" s="941"/>
      <c r="AM24" s="941"/>
      <c r="AN24" s="936" t="e">
        <f>ROUND('Qualified Basis 3335-C'!K26*'Allocated Credit 3335-CS '!$F$12,0)</f>
        <v>#DIV/0!</v>
      </c>
      <c r="AO24" s="936"/>
      <c r="AP24" s="937"/>
      <c r="AQ24" s="950" t="e">
        <f t="shared" si="5"/>
        <v>#DIV/0!</v>
      </c>
      <c r="AR24" s="951"/>
      <c r="AS24" s="951"/>
      <c r="AT24" s="967">
        <f t="shared" si="6"/>
        <v>0</v>
      </c>
      <c r="AU24" s="967"/>
      <c r="AV24" s="967"/>
      <c r="AW24" s="951" t="e">
        <f t="shared" si="7"/>
        <v>#DIV/0!</v>
      </c>
      <c r="AX24" s="951"/>
      <c r="AY24" s="968"/>
      <c r="AZ24" s="203"/>
      <c r="BA24" s="983">
        <f>'Qualified Basis 3335-C'!U26</f>
        <v>0</v>
      </c>
      <c r="BB24" s="984"/>
      <c r="BC24" s="984"/>
      <c r="BD24" s="985">
        <f>'Qualified Basis 3335-C'!V26</f>
        <v>0</v>
      </c>
      <c r="BE24" s="985"/>
      <c r="BF24" s="966">
        <f t="shared" si="8"/>
        <v>0</v>
      </c>
      <c r="BG24" s="966"/>
      <c r="BH24" s="966"/>
      <c r="BI24" s="941">
        <f>'Qualified Basis 3335-C'!T26</f>
        <v>0</v>
      </c>
      <c r="BJ24" s="941"/>
      <c r="BK24" s="941"/>
      <c r="BL24" s="986" t="e">
        <f>ROUND($F$12*'Qualified Basis 3335-C'!R26,0)</f>
        <v>#DIV/0!</v>
      </c>
      <c r="BM24" s="987"/>
      <c r="BN24" s="988"/>
      <c r="BO24" s="950" t="e">
        <f t="shared" si="9"/>
        <v>#DIV/0!</v>
      </c>
      <c r="BP24" s="951"/>
      <c r="BQ24" s="951"/>
      <c r="BR24" s="967">
        <f t="shared" si="10"/>
        <v>0</v>
      </c>
      <c r="BS24" s="967"/>
      <c r="BT24" s="967"/>
      <c r="BU24" s="980" t="e">
        <f t="shared" si="11"/>
        <v>#DIV/0!</v>
      </c>
      <c r="BV24" s="981"/>
      <c r="BW24" s="982"/>
      <c r="BX24" s="315"/>
      <c r="BY24" s="321" t="e">
        <f t="shared" si="12"/>
        <v>#DIV/0!</v>
      </c>
      <c r="BZ24" s="322" t="e">
        <f t="shared" si="13"/>
        <v>#DIV/0!</v>
      </c>
    </row>
    <row r="25" spans="2:78" ht="15.75" customHeight="1" thickBot="1">
      <c r="B25" s="199">
        <f>'Qualified Basis 3335-C'!B27</f>
        <v>0</v>
      </c>
      <c r="C25" s="931">
        <f>'Qualified Basis 3335-C'!G27</f>
        <v>0</v>
      </c>
      <c r="D25" s="932"/>
      <c r="E25" s="933"/>
      <c r="F25" s="942">
        <f>'Qualified Basis 3335-C'!H27</f>
        <v>0</v>
      </c>
      <c r="G25" s="943"/>
      <c r="H25" s="944"/>
      <c r="I25" s="938">
        <f t="shared" si="0"/>
        <v>0</v>
      </c>
      <c r="J25" s="939"/>
      <c r="K25" s="940"/>
      <c r="L25" s="941">
        <f>'Qualified Basis 3335-C'!F27</f>
        <v>0</v>
      </c>
      <c r="M25" s="941"/>
      <c r="N25" s="941"/>
      <c r="O25" s="936" t="e">
        <f>ROUND('Qualified Basis 3335-C'!D27*'Allocated Credit 3335-CS '!$F$12,0)</f>
        <v>#DIV/0!</v>
      </c>
      <c r="P25" s="936"/>
      <c r="Q25" s="937"/>
      <c r="R25" s="950" t="e">
        <f t="shared" si="1"/>
        <v>#DIV/0!</v>
      </c>
      <c r="S25" s="951"/>
      <c r="T25" s="951"/>
      <c r="U25" s="945">
        <f t="shared" si="2"/>
        <v>0</v>
      </c>
      <c r="V25" s="946"/>
      <c r="W25" s="947"/>
      <c r="X25" s="934" t="e">
        <f t="shared" si="3"/>
        <v>#DIV/0!</v>
      </c>
      <c r="Y25" s="934"/>
      <c r="Z25" s="935"/>
      <c r="AA25" s="203"/>
      <c r="AB25" s="964">
        <f>'Qualified Basis 3335-C'!N27</f>
        <v>0</v>
      </c>
      <c r="AC25" s="964"/>
      <c r="AD25" s="965"/>
      <c r="AE25" s="936">
        <f>'Qualified Basis 3335-C'!O27</f>
        <v>0</v>
      </c>
      <c r="AF25" s="936"/>
      <c r="AG25" s="936"/>
      <c r="AH25" s="966">
        <f t="shared" si="4"/>
        <v>0</v>
      </c>
      <c r="AI25" s="966"/>
      <c r="AJ25" s="966"/>
      <c r="AK25" s="941">
        <f>'Qualified Basis 3335-C'!M27</f>
        <v>0</v>
      </c>
      <c r="AL25" s="941"/>
      <c r="AM25" s="941"/>
      <c r="AN25" s="936" t="e">
        <f>ROUND('Qualified Basis 3335-C'!K27*'Allocated Credit 3335-CS '!$F$12,0)</f>
        <v>#DIV/0!</v>
      </c>
      <c r="AO25" s="936"/>
      <c r="AP25" s="937"/>
      <c r="AQ25" s="950" t="e">
        <f t="shared" si="5"/>
        <v>#DIV/0!</v>
      </c>
      <c r="AR25" s="951"/>
      <c r="AS25" s="951"/>
      <c r="AT25" s="967">
        <f t="shared" si="6"/>
        <v>0</v>
      </c>
      <c r="AU25" s="967"/>
      <c r="AV25" s="967"/>
      <c r="AW25" s="951" t="e">
        <f t="shared" si="7"/>
        <v>#DIV/0!</v>
      </c>
      <c r="AX25" s="951"/>
      <c r="AY25" s="968"/>
      <c r="AZ25" s="203"/>
      <c r="BA25" s="983">
        <f>'Qualified Basis 3335-C'!U27</f>
        <v>0</v>
      </c>
      <c r="BB25" s="984"/>
      <c r="BC25" s="984"/>
      <c r="BD25" s="985">
        <f>'Qualified Basis 3335-C'!V27</f>
        <v>0</v>
      </c>
      <c r="BE25" s="985"/>
      <c r="BF25" s="966">
        <f t="shared" si="8"/>
        <v>0</v>
      </c>
      <c r="BG25" s="966"/>
      <c r="BH25" s="966"/>
      <c r="BI25" s="941">
        <f>'Qualified Basis 3335-C'!T27</f>
        <v>0</v>
      </c>
      <c r="BJ25" s="941"/>
      <c r="BK25" s="941"/>
      <c r="BL25" s="986" t="e">
        <f>ROUND($F$12*'Qualified Basis 3335-C'!R27,0)</f>
        <v>#DIV/0!</v>
      </c>
      <c r="BM25" s="987"/>
      <c r="BN25" s="988"/>
      <c r="BO25" s="950" t="e">
        <f t="shared" si="9"/>
        <v>#DIV/0!</v>
      </c>
      <c r="BP25" s="951"/>
      <c r="BQ25" s="951"/>
      <c r="BR25" s="967">
        <f t="shared" si="10"/>
        <v>0</v>
      </c>
      <c r="BS25" s="967"/>
      <c r="BT25" s="967"/>
      <c r="BU25" s="980" t="e">
        <f t="shared" si="11"/>
        <v>#DIV/0!</v>
      </c>
      <c r="BV25" s="981"/>
      <c r="BW25" s="982"/>
      <c r="BX25" s="315"/>
      <c r="BY25" s="321" t="e">
        <f t="shared" si="12"/>
        <v>#DIV/0!</v>
      </c>
      <c r="BZ25" s="322" t="e">
        <f t="shared" si="13"/>
        <v>#DIV/0!</v>
      </c>
    </row>
    <row r="26" spans="2:78" ht="15.75" customHeight="1" thickBot="1">
      <c r="B26" s="199">
        <f>'Qualified Basis 3335-C'!B28</f>
        <v>0</v>
      </c>
      <c r="C26" s="931">
        <f>'Qualified Basis 3335-C'!G28</f>
        <v>0</v>
      </c>
      <c r="D26" s="932"/>
      <c r="E26" s="933"/>
      <c r="F26" s="942">
        <f>'Qualified Basis 3335-C'!H28</f>
        <v>0</v>
      </c>
      <c r="G26" s="943"/>
      <c r="H26" s="944"/>
      <c r="I26" s="938">
        <f t="shared" si="0"/>
        <v>0</v>
      </c>
      <c r="J26" s="939"/>
      <c r="K26" s="940"/>
      <c r="L26" s="941">
        <f>'Qualified Basis 3335-C'!F28</f>
        <v>0</v>
      </c>
      <c r="M26" s="941"/>
      <c r="N26" s="941"/>
      <c r="O26" s="936" t="e">
        <f>ROUND('Qualified Basis 3335-C'!D28*'Allocated Credit 3335-CS '!$F$12,0)</f>
        <v>#DIV/0!</v>
      </c>
      <c r="P26" s="936"/>
      <c r="Q26" s="937"/>
      <c r="R26" s="950" t="e">
        <f t="shared" si="1"/>
        <v>#DIV/0!</v>
      </c>
      <c r="S26" s="951"/>
      <c r="T26" s="951"/>
      <c r="U26" s="945">
        <f t="shared" si="2"/>
        <v>0</v>
      </c>
      <c r="V26" s="946"/>
      <c r="W26" s="947"/>
      <c r="X26" s="934" t="e">
        <f t="shared" si="3"/>
        <v>#DIV/0!</v>
      </c>
      <c r="Y26" s="934"/>
      <c r="Z26" s="935"/>
      <c r="AA26" s="203"/>
      <c r="AB26" s="964">
        <f>'Qualified Basis 3335-C'!N28</f>
        <v>0</v>
      </c>
      <c r="AC26" s="964"/>
      <c r="AD26" s="965"/>
      <c r="AE26" s="936">
        <f>'Qualified Basis 3335-C'!O28</f>
        <v>0</v>
      </c>
      <c r="AF26" s="936"/>
      <c r="AG26" s="936"/>
      <c r="AH26" s="966">
        <f t="shared" si="4"/>
        <v>0</v>
      </c>
      <c r="AI26" s="966"/>
      <c r="AJ26" s="966"/>
      <c r="AK26" s="941">
        <f>'Qualified Basis 3335-C'!M28</f>
        <v>0</v>
      </c>
      <c r="AL26" s="941"/>
      <c r="AM26" s="941"/>
      <c r="AN26" s="936" t="e">
        <f>ROUND('Qualified Basis 3335-C'!K28*'Allocated Credit 3335-CS '!$F$12,0)</f>
        <v>#DIV/0!</v>
      </c>
      <c r="AO26" s="936"/>
      <c r="AP26" s="937"/>
      <c r="AQ26" s="950" t="e">
        <f t="shared" si="5"/>
        <v>#DIV/0!</v>
      </c>
      <c r="AR26" s="951"/>
      <c r="AS26" s="951"/>
      <c r="AT26" s="967">
        <f t="shared" si="6"/>
        <v>0</v>
      </c>
      <c r="AU26" s="967"/>
      <c r="AV26" s="967"/>
      <c r="AW26" s="951" t="e">
        <f t="shared" si="7"/>
        <v>#DIV/0!</v>
      </c>
      <c r="AX26" s="951"/>
      <c r="AY26" s="968"/>
      <c r="AZ26" s="203"/>
      <c r="BA26" s="983">
        <f>'Qualified Basis 3335-C'!U28</f>
        <v>0</v>
      </c>
      <c r="BB26" s="984"/>
      <c r="BC26" s="984"/>
      <c r="BD26" s="985">
        <f>'Qualified Basis 3335-C'!V28</f>
        <v>0</v>
      </c>
      <c r="BE26" s="985"/>
      <c r="BF26" s="966">
        <f t="shared" si="8"/>
        <v>0</v>
      </c>
      <c r="BG26" s="966"/>
      <c r="BH26" s="966"/>
      <c r="BI26" s="941">
        <f>'Qualified Basis 3335-C'!T28</f>
        <v>0</v>
      </c>
      <c r="BJ26" s="941"/>
      <c r="BK26" s="941"/>
      <c r="BL26" s="986" t="e">
        <f>ROUND($F$12*'Qualified Basis 3335-C'!R28,0)</f>
        <v>#DIV/0!</v>
      </c>
      <c r="BM26" s="987"/>
      <c r="BN26" s="988"/>
      <c r="BO26" s="950" t="e">
        <f t="shared" si="9"/>
        <v>#DIV/0!</v>
      </c>
      <c r="BP26" s="951"/>
      <c r="BQ26" s="951"/>
      <c r="BR26" s="967">
        <f t="shared" si="10"/>
        <v>0</v>
      </c>
      <c r="BS26" s="967"/>
      <c r="BT26" s="967"/>
      <c r="BU26" s="980" t="e">
        <f t="shared" si="11"/>
        <v>#DIV/0!</v>
      </c>
      <c r="BV26" s="981"/>
      <c r="BW26" s="982"/>
      <c r="BX26" s="315"/>
      <c r="BY26" s="321" t="e">
        <f t="shared" si="12"/>
        <v>#DIV/0!</v>
      </c>
      <c r="BZ26" s="322" t="e">
        <f t="shared" si="13"/>
        <v>#DIV/0!</v>
      </c>
    </row>
    <row r="27" spans="2:78" ht="15.75" customHeight="1" thickBot="1">
      <c r="B27" s="199">
        <f>'Qualified Basis 3335-C'!B29</f>
        <v>0</v>
      </c>
      <c r="C27" s="931">
        <f>'Qualified Basis 3335-C'!G29</f>
        <v>0</v>
      </c>
      <c r="D27" s="932"/>
      <c r="E27" s="933"/>
      <c r="F27" s="942">
        <f>'Qualified Basis 3335-C'!H29</f>
        <v>0</v>
      </c>
      <c r="G27" s="943"/>
      <c r="H27" s="944"/>
      <c r="I27" s="938">
        <f t="shared" si="0"/>
        <v>0</v>
      </c>
      <c r="J27" s="939"/>
      <c r="K27" s="940"/>
      <c r="L27" s="941">
        <f>'Qualified Basis 3335-C'!F29</f>
        <v>0</v>
      </c>
      <c r="M27" s="941"/>
      <c r="N27" s="941"/>
      <c r="O27" s="936" t="e">
        <f>ROUND('Qualified Basis 3335-C'!D29*'Allocated Credit 3335-CS '!$F$12,0)</f>
        <v>#DIV/0!</v>
      </c>
      <c r="P27" s="936"/>
      <c r="Q27" s="937"/>
      <c r="R27" s="950" t="e">
        <f t="shared" si="1"/>
        <v>#DIV/0!</v>
      </c>
      <c r="S27" s="951"/>
      <c r="T27" s="951"/>
      <c r="U27" s="945">
        <f t="shared" si="2"/>
        <v>0</v>
      </c>
      <c r="V27" s="946"/>
      <c r="W27" s="947"/>
      <c r="X27" s="934" t="e">
        <f t="shared" si="3"/>
        <v>#DIV/0!</v>
      </c>
      <c r="Y27" s="934"/>
      <c r="Z27" s="935"/>
      <c r="AA27" s="203"/>
      <c r="AB27" s="964">
        <f>'Qualified Basis 3335-C'!N29</f>
        <v>0</v>
      </c>
      <c r="AC27" s="964"/>
      <c r="AD27" s="965"/>
      <c r="AE27" s="936">
        <f>'Qualified Basis 3335-C'!O29</f>
        <v>0</v>
      </c>
      <c r="AF27" s="936"/>
      <c r="AG27" s="936"/>
      <c r="AH27" s="966">
        <f t="shared" si="4"/>
        <v>0</v>
      </c>
      <c r="AI27" s="966"/>
      <c r="AJ27" s="966"/>
      <c r="AK27" s="941">
        <f>'Qualified Basis 3335-C'!M29</f>
        <v>0</v>
      </c>
      <c r="AL27" s="941"/>
      <c r="AM27" s="941"/>
      <c r="AN27" s="936" t="e">
        <f>ROUND('Qualified Basis 3335-C'!K29*'Allocated Credit 3335-CS '!$F$12,0)</f>
        <v>#DIV/0!</v>
      </c>
      <c r="AO27" s="936"/>
      <c r="AP27" s="937"/>
      <c r="AQ27" s="950" t="e">
        <f t="shared" si="5"/>
        <v>#DIV/0!</v>
      </c>
      <c r="AR27" s="951"/>
      <c r="AS27" s="951"/>
      <c r="AT27" s="967">
        <f t="shared" si="6"/>
        <v>0</v>
      </c>
      <c r="AU27" s="967"/>
      <c r="AV27" s="967"/>
      <c r="AW27" s="951" t="e">
        <f t="shared" si="7"/>
        <v>#DIV/0!</v>
      </c>
      <c r="AX27" s="951"/>
      <c r="AY27" s="968"/>
      <c r="AZ27" s="203"/>
      <c r="BA27" s="983">
        <f>'Qualified Basis 3335-C'!U29</f>
        <v>0</v>
      </c>
      <c r="BB27" s="984"/>
      <c r="BC27" s="984"/>
      <c r="BD27" s="985">
        <f>'Qualified Basis 3335-C'!V29</f>
        <v>0</v>
      </c>
      <c r="BE27" s="985"/>
      <c r="BF27" s="966">
        <f t="shared" si="8"/>
        <v>0</v>
      </c>
      <c r="BG27" s="966"/>
      <c r="BH27" s="966"/>
      <c r="BI27" s="941">
        <f>'Qualified Basis 3335-C'!T29</f>
        <v>0</v>
      </c>
      <c r="BJ27" s="941"/>
      <c r="BK27" s="941"/>
      <c r="BL27" s="986" t="e">
        <f>ROUND($F$12*'Qualified Basis 3335-C'!R29,0)</f>
        <v>#DIV/0!</v>
      </c>
      <c r="BM27" s="987"/>
      <c r="BN27" s="988"/>
      <c r="BO27" s="950" t="e">
        <f t="shared" si="9"/>
        <v>#DIV/0!</v>
      </c>
      <c r="BP27" s="951"/>
      <c r="BQ27" s="951"/>
      <c r="BR27" s="967">
        <f t="shared" si="10"/>
        <v>0</v>
      </c>
      <c r="BS27" s="967"/>
      <c r="BT27" s="967"/>
      <c r="BU27" s="980" t="e">
        <f t="shared" si="11"/>
        <v>#DIV/0!</v>
      </c>
      <c r="BV27" s="981"/>
      <c r="BW27" s="982"/>
      <c r="BX27" s="315"/>
      <c r="BY27" s="321" t="e">
        <f t="shared" si="12"/>
        <v>#DIV/0!</v>
      </c>
      <c r="BZ27" s="322" t="e">
        <f t="shared" si="13"/>
        <v>#DIV/0!</v>
      </c>
    </row>
    <row r="28" spans="2:78" ht="15.75" customHeight="1" thickBot="1">
      <c r="B28" s="199">
        <f>'Qualified Basis 3335-C'!B30</f>
        <v>0</v>
      </c>
      <c r="C28" s="931">
        <f>'Qualified Basis 3335-C'!G30</f>
        <v>0</v>
      </c>
      <c r="D28" s="932"/>
      <c r="E28" s="933"/>
      <c r="F28" s="942">
        <f>'Qualified Basis 3335-C'!H30</f>
        <v>0</v>
      </c>
      <c r="G28" s="943"/>
      <c r="H28" s="944"/>
      <c r="I28" s="938">
        <f t="shared" si="0"/>
        <v>0</v>
      </c>
      <c r="J28" s="939"/>
      <c r="K28" s="940"/>
      <c r="L28" s="941">
        <f>'Qualified Basis 3335-C'!F30</f>
        <v>0</v>
      </c>
      <c r="M28" s="941"/>
      <c r="N28" s="941"/>
      <c r="O28" s="936" t="e">
        <f>ROUND('Qualified Basis 3335-C'!D30*'Allocated Credit 3335-CS '!$F$12,0)</f>
        <v>#DIV/0!</v>
      </c>
      <c r="P28" s="936"/>
      <c r="Q28" s="937"/>
      <c r="R28" s="950" t="e">
        <f t="shared" si="1"/>
        <v>#DIV/0!</v>
      </c>
      <c r="S28" s="951"/>
      <c r="T28" s="951"/>
      <c r="U28" s="945">
        <f t="shared" si="2"/>
        <v>0</v>
      </c>
      <c r="V28" s="946"/>
      <c r="W28" s="947"/>
      <c r="X28" s="934" t="e">
        <f t="shared" si="3"/>
        <v>#DIV/0!</v>
      </c>
      <c r="Y28" s="934"/>
      <c r="Z28" s="935"/>
      <c r="AA28" s="203"/>
      <c r="AB28" s="964">
        <f>'Qualified Basis 3335-C'!N30</f>
        <v>0</v>
      </c>
      <c r="AC28" s="964"/>
      <c r="AD28" s="965"/>
      <c r="AE28" s="936">
        <f>'Qualified Basis 3335-C'!O30</f>
        <v>0</v>
      </c>
      <c r="AF28" s="936"/>
      <c r="AG28" s="936"/>
      <c r="AH28" s="966">
        <f t="shared" si="4"/>
        <v>0</v>
      </c>
      <c r="AI28" s="966"/>
      <c r="AJ28" s="966"/>
      <c r="AK28" s="941">
        <f>'Qualified Basis 3335-C'!M30</f>
        <v>0</v>
      </c>
      <c r="AL28" s="941"/>
      <c r="AM28" s="941"/>
      <c r="AN28" s="936" t="e">
        <f>ROUND('Qualified Basis 3335-C'!K30*'Allocated Credit 3335-CS '!$F$12,0)</f>
        <v>#DIV/0!</v>
      </c>
      <c r="AO28" s="936"/>
      <c r="AP28" s="937"/>
      <c r="AQ28" s="950" t="e">
        <f t="shared" si="5"/>
        <v>#DIV/0!</v>
      </c>
      <c r="AR28" s="951"/>
      <c r="AS28" s="951"/>
      <c r="AT28" s="967">
        <f t="shared" si="6"/>
        <v>0</v>
      </c>
      <c r="AU28" s="967"/>
      <c r="AV28" s="967"/>
      <c r="AW28" s="951" t="e">
        <f t="shared" si="7"/>
        <v>#DIV/0!</v>
      </c>
      <c r="AX28" s="951"/>
      <c r="AY28" s="968"/>
      <c r="AZ28" s="203"/>
      <c r="BA28" s="983">
        <f>'Qualified Basis 3335-C'!U30</f>
        <v>0</v>
      </c>
      <c r="BB28" s="984"/>
      <c r="BC28" s="984"/>
      <c r="BD28" s="985">
        <f>'Qualified Basis 3335-C'!V30</f>
        <v>0</v>
      </c>
      <c r="BE28" s="985"/>
      <c r="BF28" s="966">
        <f t="shared" si="8"/>
        <v>0</v>
      </c>
      <c r="BG28" s="966"/>
      <c r="BH28" s="966"/>
      <c r="BI28" s="941">
        <f>'Qualified Basis 3335-C'!T30</f>
        <v>0</v>
      </c>
      <c r="BJ28" s="941"/>
      <c r="BK28" s="941"/>
      <c r="BL28" s="986" t="e">
        <f>ROUND($F$12*'Qualified Basis 3335-C'!R30,0)</f>
        <v>#DIV/0!</v>
      </c>
      <c r="BM28" s="987"/>
      <c r="BN28" s="988"/>
      <c r="BO28" s="950" t="e">
        <f t="shared" si="9"/>
        <v>#DIV/0!</v>
      </c>
      <c r="BP28" s="951"/>
      <c r="BQ28" s="951"/>
      <c r="BR28" s="967">
        <f t="shared" si="10"/>
        <v>0</v>
      </c>
      <c r="BS28" s="967"/>
      <c r="BT28" s="967"/>
      <c r="BU28" s="980" t="e">
        <f t="shared" si="11"/>
        <v>#DIV/0!</v>
      </c>
      <c r="BV28" s="981"/>
      <c r="BW28" s="982"/>
      <c r="BX28" s="315"/>
      <c r="BY28" s="321" t="e">
        <f t="shared" si="12"/>
        <v>#DIV/0!</v>
      </c>
      <c r="BZ28" s="322" t="e">
        <f t="shared" si="13"/>
        <v>#DIV/0!</v>
      </c>
    </row>
    <row r="29" spans="2:78" ht="15.75" customHeight="1" thickBot="1">
      <c r="B29" s="199">
        <f>'Qualified Basis 3335-C'!B31</f>
        <v>0</v>
      </c>
      <c r="C29" s="931">
        <f>'Qualified Basis 3335-C'!G31</f>
        <v>0</v>
      </c>
      <c r="D29" s="932"/>
      <c r="E29" s="933"/>
      <c r="F29" s="942">
        <f>'Qualified Basis 3335-C'!H31</f>
        <v>0</v>
      </c>
      <c r="G29" s="943"/>
      <c r="H29" s="944"/>
      <c r="I29" s="938">
        <f t="shared" si="0"/>
        <v>0</v>
      </c>
      <c r="J29" s="939"/>
      <c r="K29" s="940"/>
      <c r="L29" s="941">
        <f>'Qualified Basis 3335-C'!F31</f>
        <v>0</v>
      </c>
      <c r="M29" s="941"/>
      <c r="N29" s="941"/>
      <c r="O29" s="936" t="e">
        <f>ROUND('Qualified Basis 3335-C'!D31*'Allocated Credit 3335-CS '!$F$12,0)</f>
        <v>#DIV/0!</v>
      </c>
      <c r="P29" s="936"/>
      <c r="Q29" s="937"/>
      <c r="R29" s="950" t="e">
        <f t="shared" si="1"/>
        <v>#DIV/0!</v>
      </c>
      <c r="S29" s="951"/>
      <c r="T29" s="951"/>
      <c r="U29" s="945">
        <f t="shared" si="2"/>
        <v>0</v>
      </c>
      <c r="V29" s="946"/>
      <c r="W29" s="947"/>
      <c r="X29" s="934" t="e">
        <f t="shared" si="3"/>
        <v>#DIV/0!</v>
      </c>
      <c r="Y29" s="934"/>
      <c r="Z29" s="935"/>
      <c r="AA29" s="203"/>
      <c r="AB29" s="964">
        <f>'Qualified Basis 3335-C'!N31</f>
        <v>0</v>
      </c>
      <c r="AC29" s="964"/>
      <c r="AD29" s="965"/>
      <c r="AE29" s="936">
        <f>'Qualified Basis 3335-C'!O31</f>
        <v>0</v>
      </c>
      <c r="AF29" s="936"/>
      <c r="AG29" s="936"/>
      <c r="AH29" s="966">
        <f t="shared" si="4"/>
        <v>0</v>
      </c>
      <c r="AI29" s="966"/>
      <c r="AJ29" s="966"/>
      <c r="AK29" s="941">
        <f>'Qualified Basis 3335-C'!M31</f>
        <v>0</v>
      </c>
      <c r="AL29" s="941"/>
      <c r="AM29" s="941"/>
      <c r="AN29" s="936" t="e">
        <f>ROUND('Qualified Basis 3335-C'!K31*'Allocated Credit 3335-CS '!$F$12,0)</f>
        <v>#DIV/0!</v>
      </c>
      <c r="AO29" s="936"/>
      <c r="AP29" s="937"/>
      <c r="AQ29" s="950" t="e">
        <f t="shared" si="5"/>
        <v>#DIV/0!</v>
      </c>
      <c r="AR29" s="951"/>
      <c r="AS29" s="951"/>
      <c r="AT29" s="967">
        <f t="shared" si="6"/>
        <v>0</v>
      </c>
      <c r="AU29" s="967"/>
      <c r="AV29" s="967"/>
      <c r="AW29" s="951" t="e">
        <f t="shared" si="7"/>
        <v>#DIV/0!</v>
      </c>
      <c r="AX29" s="951"/>
      <c r="AY29" s="968"/>
      <c r="AZ29" s="203"/>
      <c r="BA29" s="983">
        <f>'Qualified Basis 3335-C'!U31</f>
        <v>0</v>
      </c>
      <c r="BB29" s="984"/>
      <c r="BC29" s="984"/>
      <c r="BD29" s="985">
        <f>'Qualified Basis 3335-C'!V31</f>
        <v>0</v>
      </c>
      <c r="BE29" s="985"/>
      <c r="BF29" s="966">
        <f t="shared" si="8"/>
        <v>0</v>
      </c>
      <c r="BG29" s="966"/>
      <c r="BH29" s="966"/>
      <c r="BI29" s="941">
        <f>'Qualified Basis 3335-C'!T31</f>
        <v>0</v>
      </c>
      <c r="BJ29" s="941"/>
      <c r="BK29" s="941"/>
      <c r="BL29" s="986" t="e">
        <f>ROUND($F$12*'Qualified Basis 3335-C'!R31,0)</f>
        <v>#DIV/0!</v>
      </c>
      <c r="BM29" s="987"/>
      <c r="BN29" s="988"/>
      <c r="BO29" s="950" t="e">
        <f t="shared" si="9"/>
        <v>#DIV/0!</v>
      </c>
      <c r="BP29" s="951"/>
      <c r="BQ29" s="951"/>
      <c r="BR29" s="967">
        <f t="shared" si="10"/>
        <v>0</v>
      </c>
      <c r="BS29" s="967"/>
      <c r="BT29" s="967"/>
      <c r="BU29" s="980" t="e">
        <f t="shared" si="11"/>
        <v>#DIV/0!</v>
      </c>
      <c r="BV29" s="981"/>
      <c r="BW29" s="982"/>
      <c r="BX29" s="315"/>
      <c r="BY29" s="321" t="e">
        <f t="shared" si="12"/>
        <v>#DIV/0!</v>
      </c>
      <c r="BZ29" s="322" t="e">
        <f t="shared" si="13"/>
        <v>#DIV/0!</v>
      </c>
    </row>
    <row r="30" spans="2:78" ht="15.75" customHeight="1" thickBot="1">
      <c r="B30" s="199">
        <f>'Qualified Basis 3335-C'!B32</f>
        <v>0</v>
      </c>
      <c r="C30" s="931">
        <f>'Qualified Basis 3335-C'!G32</f>
        <v>0</v>
      </c>
      <c r="D30" s="932"/>
      <c r="E30" s="933"/>
      <c r="F30" s="942">
        <f>'Qualified Basis 3335-C'!H32</f>
        <v>0</v>
      </c>
      <c r="G30" s="943"/>
      <c r="H30" s="944"/>
      <c r="I30" s="938">
        <f t="shared" si="0"/>
        <v>0</v>
      </c>
      <c r="J30" s="939"/>
      <c r="K30" s="940"/>
      <c r="L30" s="941">
        <f>'Qualified Basis 3335-C'!F32</f>
        <v>0</v>
      </c>
      <c r="M30" s="941"/>
      <c r="N30" s="941"/>
      <c r="O30" s="936" t="e">
        <f>ROUND('Qualified Basis 3335-C'!D32*'Allocated Credit 3335-CS '!$F$12,0)</f>
        <v>#DIV/0!</v>
      </c>
      <c r="P30" s="936"/>
      <c r="Q30" s="937"/>
      <c r="R30" s="950" t="e">
        <f t="shared" si="1"/>
        <v>#DIV/0!</v>
      </c>
      <c r="S30" s="951"/>
      <c r="T30" s="951"/>
      <c r="U30" s="945">
        <f t="shared" si="2"/>
        <v>0</v>
      </c>
      <c r="V30" s="946"/>
      <c r="W30" s="947"/>
      <c r="X30" s="934" t="e">
        <f t="shared" si="3"/>
        <v>#DIV/0!</v>
      </c>
      <c r="Y30" s="934"/>
      <c r="Z30" s="935"/>
      <c r="AA30" s="203"/>
      <c r="AB30" s="964">
        <f>'Qualified Basis 3335-C'!N32</f>
        <v>0</v>
      </c>
      <c r="AC30" s="964"/>
      <c r="AD30" s="965"/>
      <c r="AE30" s="936">
        <f>'Qualified Basis 3335-C'!O32</f>
        <v>0</v>
      </c>
      <c r="AF30" s="936"/>
      <c r="AG30" s="936"/>
      <c r="AH30" s="966">
        <f t="shared" si="4"/>
        <v>0</v>
      </c>
      <c r="AI30" s="966"/>
      <c r="AJ30" s="966"/>
      <c r="AK30" s="941">
        <f>'Qualified Basis 3335-C'!M32</f>
        <v>0</v>
      </c>
      <c r="AL30" s="941"/>
      <c r="AM30" s="941"/>
      <c r="AN30" s="936" t="e">
        <f>ROUND('Qualified Basis 3335-C'!K32*'Allocated Credit 3335-CS '!$F$12,0)</f>
        <v>#DIV/0!</v>
      </c>
      <c r="AO30" s="936"/>
      <c r="AP30" s="937"/>
      <c r="AQ30" s="950" t="e">
        <f t="shared" si="5"/>
        <v>#DIV/0!</v>
      </c>
      <c r="AR30" s="951"/>
      <c r="AS30" s="951"/>
      <c r="AT30" s="967">
        <f t="shared" si="6"/>
        <v>0</v>
      </c>
      <c r="AU30" s="967"/>
      <c r="AV30" s="967"/>
      <c r="AW30" s="951" t="e">
        <f t="shared" si="7"/>
        <v>#DIV/0!</v>
      </c>
      <c r="AX30" s="951"/>
      <c r="AY30" s="968"/>
      <c r="AZ30" s="203"/>
      <c r="BA30" s="983">
        <f>'Qualified Basis 3335-C'!U32</f>
        <v>0</v>
      </c>
      <c r="BB30" s="984"/>
      <c r="BC30" s="984"/>
      <c r="BD30" s="985">
        <f>'Qualified Basis 3335-C'!V32</f>
        <v>0</v>
      </c>
      <c r="BE30" s="985"/>
      <c r="BF30" s="966">
        <f t="shared" si="8"/>
        <v>0</v>
      </c>
      <c r="BG30" s="966"/>
      <c r="BH30" s="966"/>
      <c r="BI30" s="941">
        <f>'Qualified Basis 3335-C'!T32</f>
        <v>0</v>
      </c>
      <c r="BJ30" s="941"/>
      <c r="BK30" s="941"/>
      <c r="BL30" s="986" t="e">
        <f>ROUND($F$12*'Qualified Basis 3335-C'!R32,0)</f>
        <v>#DIV/0!</v>
      </c>
      <c r="BM30" s="987"/>
      <c r="BN30" s="988"/>
      <c r="BO30" s="950" t="e">
        <f t="shared" si="9"/>
        <v>#DIV/0!</v>
      </c>
      <c r="BP30" s="951"/>
      <c r="BQ30" s="951"/>
      <c r="BR30" s="967">
        <f t="shared" si="10"/>
        <v>0</v>
      </c>
      <c r="BS30" s="967"/>
      <c r="BT30" s="967"/>
      <c r="BU30" s="980" t="e">
        <f t="shared" si="11"/>
        <v>#DIV/0!</v>
      </c>
      <c r="BV30" s="981"/>
      <c r="BW30" s="982"/>
      <c r="BX30" s="315"/>
      <c r="BY30" s="321" t="e">
        <f t="shared" si="12"/>
        <v>#DIV/0!</v>
      </c>
      <c r="BZ30" s="322" t="e">
        <f t="shared" si="13"/>
        <v>#DIV/0!</v>
      </c>
    </row>
    <row r="31" spans="2:78" ht="15.75" customHeight="1" thickBot="1">
      <c r="B31" s="199">
        <f>'Qualified Basis 3335-C'!B33</f>
        <v>0</v>
      </c>
      <c r="C31" s="931">
        <f>'Qualified Basis 3335-C'!G33</f>
        <v>0</v>
      </c>
      <c r="D31" s="932"/>
      <c r="E31" s="933"/>
      <c r="F31" s="942">
        <f>'Qualified Basis 3335-C'!H33</f>
        <v>0</v>
      </c>
      <c r="G31" s="943"/>
      <c r="H31" s="944"/>
      <c r="I31" s="938">
        <f t="shared" si="0"/>
        <v>0</v>
      </c>
      <c r="J31" s="939"/>
      <c r="K31" s="940"/>
      <c r="L31" s="941">
        <f>'Qualified Basis 3335-C'!F33</f>
        <v>0</v>
      </c>
      <c r="M31" s="941"/>
      <c r="N31" s="941"/>
      <c r="O31" s="936" t="e">
        <f>ROUND('Qualified Basis 3335-C'!D33*'Allocated Credit 3335-CS '!$F$12,0)</f>
        <v>#DIV/0!</v>
      </c>
      <c r="P31" s="936"/>
      <c r="Q31" s="937"/>
      <c r="R31" s="950" t="e">
        <f t="shared" si="1"/>
        <v>#DIV/0!</v>
      </c>
      <c r="S31" s="951"/>
      <c r="T31" s="951"/>
      <c r="U31" s="945">
        <f t="shared" si="2"/>
        <v>0</v>
      </c>
      <c r="V31" s="946"/>
      <c r="W31" s="947"/>
      <c r="X31" s="934" t="e">
        <f t="shared" si="3"/>
        <v>#DIV/0!</v>
      </c>
      <c r="Y31" s="934"/>
      <c r="Z31" s="935"/>
      <c r="AA31" s="203"/>
      <c r="AB31" s="964">
        <f>'Qualified Basis 3335-C'!N33</f>
        <v>0</v>
      </c>
      <c r="AC31" s="964"/>
      <c r="AD31" s="965"/>
      <c r="AE31" s="936">
        <f>'Qualified Basis 3335-C'!O33</f>
        <v>0</v>
      </c>
      <c r="AF31" s="936"/>
      <c r="AG31" s="936"/>
      <c r="AH31" s="966">
        <f t="shared" si="4"/>
        <v>0</v>
      </c>
      <c r="AI31" s="966"/>
      <c r="AJ31" s="966"/>
      <c r="AK31" s="941">
        <f>'Qualified Basis 3335-C'!M33</f>
        <v>0</v>
      </c>
      <c r="AL31" s="941"/>
      <c r="AM31" s="941"/>
      <c r="AN31" s="936" t="e">
        <f>ROUND('Qualified Basis 3335-C'!K33*'Allocated Credit 3335-CS '!$F$12,0)</f>
        <v>#DIV/0!</v>
      </c>
      <c r="AO31" s="936"/>
      <c r="AP31" s="937"/>
      <c r="AQ31" s="950" t="e">
        <f t="shared" si="5"/>
        <v>#DIV/0!</v>
      </c>
      <c r="AR31" s="951"/>
      <c r="AS31" s="951"/>
      <c r="AT31" s="967">
        <f t="shared" si="6"/>
        <v>0</v>
      </c>
      <c r="AU31" s="967"/>
      <c r="AV31" s="967"/>
      <c r="AW31" s="951" t="e">
        <f t="shared" si="7"/>
        <v>#DIV/0!</v>
      </c>
      <c r="AX31" s="951"/>
      <c r="AY31" s="968"/>
      <c r="AZ31" s="203"/>
      <c r="BA31" s="983">
        <f>'Qualified Basis 3335-C'!U33</f>
        <v>0</v>
      </c>
      <c r="BB31" s="984"/>
      <c r="BC31" s="984"/>
      <c r="BD31" s="985">
        <f>'Qualified Basis 3335-C'!V33</f>
        <v>0</v>
      </c>
      <c r="BE31" s="985"/>
      <c r="BF31" s="966">
        <f t="shared" si="8"/>
        <v>0</v>
      </c>
      <c r="BG31" s="966"/>
      <c r="BH31" s="966"/>
      <c r="BI31" s="941">
        <f>'Qualified Basis 3335-C'!T33</f>
        <v>0</v>
      </c>
      <c r="BJ31" s="941"/>
      <c r="BK31" s="941"/>
      <c r="BL31" s="986" t="e">
        <f>ROUND($F$12*'Qualified Basis 3335-C'!R33,0)</f>
        <v>#DIV/0!</v>
      </c>
      <c r="BM31" s="987"/>
      <c r="BN31" s="988"/>
      <c r="BO31" s="950" t="e">
        <f t="shared" si="9"/>
        <v>#DIV/0!</v>
      </c>
      <c r="BP31" s="951"/>
      <c r="BQ31" s="951"/>
      <c r="BR31" s="967">
        <f t="shared" si="10"/>
        <v>0</v>
      </c>
      <c r="BS31" s="967"/>
      <c r="BT31" s="967"/>
      <c r="BU31" s="980" t="e">
        <f t="shared" si="11"/>
        <v>#DIV/0!</v>
      </c>
      <c r="BV31" s="981"/>
      <c r="BW31" s="982"/>
      <c r="BX31" s="315"/>
      <c r="BY31" s="321" t="e">
        <f t="shared" si="12"/>
        <v>#DIV/0!</v>
      </c>
      <c r="BZ31" s="322" t="e">
        <f t="shared" si="13"/>
        <v>#DIV/0!</v>
      </c>
    </row>
    <row r="32" spans="2:78" ht="15.75" customHeight="1" thickBot="1">
      <c r="B32" s="199">
        <f>'Qualified Basis 3335-C'!B34</f>
        <v>0</v>
      </c>
      <c r="C32" s="931">
        <f>'Qualified Basis 3335-C'!G34</f>
        <v>0</v>
      </c>
      <c r="D32" s="932"/>
      <c r="E32" s="933"/>
      <c r="F32" s="942">
        <f>'Qualified Basis 3335-C'!H34</f>
        <v>0</v>
      </c>
      <c r="G32" s="943"/>
      <c r="H32" s="944"/>
      <c r="I32" s="938">
        <f t="shared" si="0"/>
        <v>0</v>
      </c>
      <c r="J32" s="939"/>
      <c r="K32" s="940"/>
      <c r="L32" s="941">
        <f>'Qualified Basis 3335-C'!F34</f>
        <v>0</v>
      </c>
      <c r="M32" s="941"/>
      <c r="N32" s="941"/>
      <c r="O32" s="936" t="e">
        <f>ROUND('Qualified Basis 3335-C'!D34*'Allocated Credit 3335-CS '!$F$12,0)</f>
        <v>#DIV/0!</v>
      </c>
      <c r="P32" s="936"/>
      <c r="Q32" s="937"/>
      <c r="R32" s="950" t="e">
        <f t="shared" si="1"/>
        <v>#DIV/0!</v>
      </c>
      <c r="S32" s="951"/>
      <c r="T32" s="951"/>
      <c r="U32" s="945">
        <f t="shared" si="2"/>
        <v>0</v>
      </c>
      <c r="V32" s="946"/>
      <c r="W32" s="947"/>
      <c r="X32" s="934" t="e">
        <f t="shared" si="3"/>
        <v>#DIV/0!</v>
      </c>
      <c r="Y32" s="934"/>
      <c r="Z32" s="935"/>
      <c r="AA32" s="203"/>
      <c r="AB32" s="964">
        <f>'Qualified Basis 3335-C'!N34</f>
        <v>0</v>
      </c>
      <c r="AC32" s="964"/>
      <c r="AD32" s="965"/>
      <c r="AE32" s="936">
        <f>'Qualified Basis 3335-C'!O34</f>
        <v>0</v>
      </c>
      <c r="AF32" s="936"/>
      <c r="AG32" s="936"/>
      <c r="AH32" s="966">
        <f t="shared" si="4"/>
        <v>0</v>
      </c>
      <c r="AI32" s="966"/>
      <c r="AJ32" s="966"/>
      <c r="AK32" s="941">
        <f>'Qualified Basis 3335-C'!M34</f>
        <v>0</v>
      </c>
      <c r="AL32" s="941"/>
      <c r="AM32" s="941"/>
      <c r="AN32" s="936" t="e">
        <f>ROUND('Qualified Basis 3335-C'!K34*'Allocated Credit 3335-CS '!$F$12,0)</f>
        <v>#DIV/0!</v>
      </c>
      <c r="AO32" s="936"/>
      <c r="AP32" s="937"/>
      <c r="AQ32" s="950" t="e">
        <f t="shared" si="5"/>
        <v>#DIV/0!</v>
      </c>
      <c r="AR32" s="951"/>
      <c r="AS32" s="951"/>
      <c r="AT32" s="967">
        <f t="shared" si="6"/>
        <v>0</v>
      </c>
      <c r="AU32" s="967"/>
      <c r="AV32" s="967"/>
      <c r="AW32" s="951" t="e">
        <f t="shared" si="7"/>
        <v>#DIV/0!</v>
      </c>
      <c r="AX32" s="951"/>
      <c r="AY32" s="968"/>
      <c r="AZ32" s="203"/>
      <c r="BA32" s="983">
        <f>'Qualified Basis 3335-C'!U34</f>
        <v>0</v>
      </c>
      <c r="BB32" s="984"/>
      <c r="BC32" s="984"/>
      <c r="BD32" s="985">
        <f>'Qualified Basis 3335-C'!V34</f>
        <v>0</v>
      </c>
      <c r="BE32" s="985"/>
      <c r="BF32" s="966">
        <f t="shared" si="8"/>
        <v>0</v>
      </c>
      <c r="BG32" s="966"/>
      <c r="BH32" s="966"/>
      <c r="BI32" s="941">
        <f>'Qualified Basis 3335-C'!T34</f>
        <v>0</v>
      </c>
      <c r="BJ32" s="941"/>
      <c r="BK32" s="941"/>
      <c r="BL32" s="986" t="e">
        <f>ROUND($F$12*'Qualified Basis 3335-C'!R34,0)</f>
        <v>#DIV/0!</v>
      </c>
      <c r="BM32" s="987"/>
      <c r="BN32" s="988"/>
      <c r="BO32" s="950" t="e">
        <f t="shared" si="9"/>
        <v>#DIV/0!</v>
      </c>
      <c r="BP32" s="951"/>
      <c r="BQ32" s="951"/>
      <c r="BR32" s="967">
        <f t="shared" si="10"/>
        <v>0</v>
      </c>
      <c r="BS32" s="967"/>
      <c r="BT32" s="967"/>
      <c r="BU32" s="980" t="e">
        <f t="shared" si="11"/>
        <v>#DIV/0!</v>
      </c>
      <c r="BV32" s="981"/>
      <c r="BW32" s="982"/>
      <c r="BX32" s="315"/>
      <c r="BY32" s="321" t="e">
        <f t="shared" si="12"/>
        <v>#DIV/0!</v>
      </c>
      <c r="BZ32" s="322" t="e">
        <f t="shared" si="13"/>
        <v>#DIV/0!</v>
      </c>
    </row>
    <row r="33" spans="2:78" ht="15.75" customHeight="1" thickBot="1">
      <c r="B33" s="199">
        <f>'Qualified Basis 3335-C'!B35</f>
        <v>0</v>
      </c>
      <c r="C33" s="931">
        <f>'Qualified Basis 3335-C'!G35</f>
        <v>0</v>
      </c>
      <c r="D33" s="932"/>
      <c r="E33" s="933"/>
      <c r="F33" s="942">
        <f>'Qualified Basis 3335-C'!H35</f>
        <v>0</v>
      </c>
      <c r="G33" s="943"/>
      <c r="H33" s="944"/>
      <c r="I33" s="938">
        <f t="shared" si="0"/>
        <v>0</v>
      </c>
      <c r="J33" s="939"/>
      <c r="K33" s="940"/>
      <c r="L33" s="941">
        <f>'Qualified Basis 3335-C'!F35</f>
        <v>0</v>
      </c>
      <c r="M33" s="941"/>
      <c r="N33" s="941"/>
      <c r="O33" s="936" t="e">
        <f>ROUND('Qualified Basis 3335-C'!D35*'Allocated Credit 3335-CS '!$F$12,0)</f>
        <v>#DIV/0!</v>
      </c>
      <c r="P33" s="936"/>
      <c r="Q33" s="937"/>
      <c r="R33" s="950" t="e">
        <f t="shared" si="1"/>
        <v>#DIV/0!</v>
      </c>
      <c r="S33" s="951"/>
      <c r="T33" s="951"/>
      <c r="U33" s="945">
        <f t="shared" si="2"/>
        <v>0</v>
      </c>
      <c r="V33" s="946"/>
      <c r="W33" s="947"/>
      <c r="X33" s="934" t="e">
        <f t="shared" si="3"/>
        <v>#DIV/0!</v>
      </c>
      <c r="Y33" s="934"/>
      <c r="Z33" s="935"/>
      <c r="AA33" s="203"/>
      <c r="AB33" s="964">
        <f>'Qualified Basis 3335-C'!N35</f>
        <v>0</v>
      </c>
      <c r="AC33" s="964"/>
      <c r="AD33" s="965"/>
      <c r="AE33" s="936">
        <f>'Qualified Basis 3335-C'!O35</f>
        <v>0</v>
      </c>
      <c r="AF33" s="936"/>
      <c r="AG33" s="936"/>
      <c r="AH33" s="966">
        <f t="shared" si="4"/>
        <v>0</v>
      </c>
      <c r="AI33" s="966"/>
      <c r="AJ33" s="966"/>
      <c r="AK33" s="941">
        <f>'Qualified Basis 3335-C'!M35</f>
        <v>0</v>
      </c>
      <c r="AL33" s="941"/>
      <c r="AM33" s="941"/>
      <c r="AN33" s="936" t="e">
        <f>ROUND('Qualified Basis 3335-C'!K35*'Allocated Credit 3335-CS '!$F$12,0)</f>
        <v>#DIV/0!</v>
      </c>
      <c r="AO33" s="936"/>
      <c r="AP33" s="937"/>
      <c r="AQ33" s="950" t="e">
        <f t="shared" si="5"/>
        <v>#DIV/0!</v>
      </c>
      <c r="AR33" s="951"/>
      <c r="AS33" s="951"/>
      <c r="AT33" s="967">
        <f t="shared" si="6"/>
        <v>0</v>
      </c>
      <c r="AU33" s="967"/>
      <c r="AV33" s="967"/>
      <c r="AW33" s="951" t="e">
        <f t="shared" si="7"/>
        <v>#DIV/0!</v>
      </c>
      <c r="AX33" s="951"/>
      <c r="AY33" s="968"/>
      <c r="AZ33" s="203"/>
      <c r="BA33" s="983">
        <f>'Qualified Basis 3335-C'!U35</f>
        <v>0</v>
      </c>
      <c r="BB33" s="984"/>
      <c r="BC33" s="984"/>
      <c r="BD33" s="985">
        <f>'Qualified Basis 3335-C'!V35</f>
        <v>0</v>
      </c>
      <c r="BE33" s="985"/>
      <c r="BF33" s="966">
        <f t="shared" si="8"/>
        <v>0</v>
      </c>
      <c r="BG33" s="966"/>
      <c r="BH33" s="966"/>
      <c r="BI33" s="941">
        <f>'Qualified Basis 3335-C'!T35</f>
        <v>0</v>
      </c>
      <c r="BJ33" s="941"/>
      <c r="BK33" s="941"/>
      <c r="BL33" s="986" t="e">
        <f>ROUND($F$12*'Qualified Basis 3335-C'!R35,0)</f>
        <v>#DIV/0!</v>
      </c>
      <c r="BM33" s="987"/>
      <c r="BN33" s="988"/>
      <c r="BO33" s="950" t="e">
        <f t="shared" si="9"/>
        <v>#DIV/0!</v>
      </c>
      <c r="BP33" s="951"/>
      <c r="BQ33" s="951"/>
      <c r="BR33" s="967">
        <f t="shared" si="10"/>
        <v>0</v>
      </c>
      <c r="BS33" s="967"/>
      <c r="BT33" s="967"/>
      <c r="BU33" s="980" t="e">
        <f t="shared" si="11"/>
        <v>#DIV/0!</v>
      </c>
      <c r="BV33" s="981"/>
      <c r="BW33" s="982"/>
      <c r="BX33" s="315"/>
      <c r="BY33" s="321" t="e">
        <f t="shared" si="12"/>
        <v>#DIV/0!</v>
      </c>
      <c r="BZ33" s="322" t="e">
        <f t="shared" si="13"/>
        <v>#DIV/0!</v>
      </c>
    </row>
    <row r="34" spans="2:78" ht="15.75" customHeight="1" thickBot="1">
      <c r="B34" s="199">
        <f>'Qualified Basis 3335-C'!B36</f>
        <v>0</v>
      </c>
      <c r="C34" s="931">
        <f>'Qualified Basis 3335-C'!G36</f>
        <v>0</v>
      </c>
      <c r="D34" s="932"/>
      <c r="E34" s="933"/>
      <c r="F34" s="942">
        <f>'Qualified Basis 3335-C'!H36</f>
        <v>0</v>
      </c>
      <c r="G34" s="943"/>
      <c r="H34" s="944"/>
      <c r="I34" s="938">
        <f t="shared" si="0"/>
        <v>0</v>
      </c>
      <c r="J34" s="939"/>
      <c r="K34" s="940"/>
      <c r="L34" s="941">
        <f>'Qualified Basis 3335-C'!F36</f>
        <v>0</v>
      </c>
      <c r="M34" s="941"/>
      <c r="N34" s="941"/>
      <c r="O34" s="936" t="e">
        <f>ROUND('Qualified Basis 3335-C'!D36*'Allocated Credit 3335-CS '!$F$12,0)</f>
        <v>#DIV/0!</v>
      </c>
      <c r="P34" s="936"/>
      <c r="Q34" s="937"/>
      <c r="R34" s="950" t="e">
        <f t="shared" si="1"/>
        <v>#DIV/0!</v>
      </c>
      <c r="S34" s="951"/>
      <c r="T34" s="951"/>
      <c r="U34" s="945">
        <f t="shared" si="2"/>
        <v>0</v>
      </c>
      <c r="V34" s="946"/>
      <c r="W34" s="947"/>
      <c r="X34" s="934" t="e">
        <f t="shared" si="3"/>
        <v>#DIV/0!</v>
      </c>
      <c r="Y34" s="934"/>
      <c r="Z34" s="935"/>
      <c r="AA34" s="203"/>
      <c r="AB34" s="964">
        <f>'Qualified Basis 3335-C'!N36</f>
        <v>0</v>
      </c>
      <c r="AC34" s="964"/>
      <c r="AD34" s="965"/>
      <c r="AE34" s="936">
        <f>'Qualified Basis 3335-C'!O36</f>
        <v>0</v>
      </c>
      <c r="AF34" s="936"/>
      <c r="AG34" s="936"/>
      <c r="AH34" s="966">
        <f t="shared" si="4"/>
        <v>0</v>
      </c>
      <c r="AI34" s="966"/>
      <c r="AJ34" s="966"/>
      <c r="AK34" s="941">
        <f>'Qualified Basis 3335-C'!M36</f>
        <v>0</v>
      </c>
      <c r="AL34" s="941"/>
      <c r="AM34" s="941"/>
      <c r="AN34" s="936" t="e">
        <f>ROUND('Qualified Basis 3335-C'!K36*'Allocated Credit 3335-CS '!$F$12,0)</f>
        <v>#DIV/0!</v>
      </c>
      <c r="AO34" s="936"/>
      <c r="AP34" s="937"/>
      <c r="AQ34" s="950" t="e">
        <f t="shared" si="5"/>
        <v>#DIV/0!</v>
      </c>
      <c r="AR34" s="951"/>
      <c r="AS34" s="951"/>
      <c r="AT34" s="967">
        <f t="shared" si="6"/>
        <v>0</v>
      </c>
      <c r="AU34" s="967"/>
      <c r="AV34" s="967"/>
      <c r="AW34" s="951" t="e">
        <f t="shared" si="7"/>
        <v>#DIV/0!</v>
      </c>
      <c r="AX34" s="951"/>
      <c r="AY34" s="968"/>
      <c r="AZ34" s="203"/>
      <c r="BA34" s="983">
        <f>'Qualified Basis 3335-C'!U36</f>
        <v>0</v>
      </c>
      <c r="BB34" s="984"/>
      <c r="BC34" s="984"/>
      <c r="BD34" s="985">
        <f>'Qualified Basis 3335-C'!V36</f>
        <v>0</v>
      </c>
      <c r="BE34" s="985"/>
      <c r="BF34" s="966">
        <f t="shared" si="8"/>
        <v>0</v>
      </c>
      <c r="BG34" s="966"/>
      <c r="BH34" s="966"/>
      <c r="BI34" s="941">
        <f>'Qualified Basis 3335-C'!T36</f>
        <v>0</v>
      </c>
      <c r="BJ34" s="941"/>
      <c r="BK34" s="941"/>
      <c r="BL34" s="986" t="e">
        <f>ROUND($F$12*'Qualified Basis 3335-C'!R36,0)</f>
        <v>#DIV/0!</v>
      </c>
      <c r="BM34" s="987"/>
      <c r="BN34" s="988"/>
      <c r="BO34" s="950" t="e">
        <f t="shared" si="9"/>
        <v>#DIV/0!</v>
      </c>
      <c r="BP34" s="951"/>
      <c r="BQ34" s="951"/>
      <c r="BR34" s="967">
        <f t="shared" si="10"/>
        <v>0</v>
      </c>
      <c r="BS34" s="967"/>
      <c r="BT34" s="967"/>
      <c r="BU34" s="980" t="e">
        <f t="shared" si="11"/>
        <v>#DIV/0!</v>
      </c>
      <c r="BV34" s="981"/>
      <c r="BW34" s="982"/>
      <c r="BX34" s="315"/>
      <c r="BY34" s="321" t="e">
        <f t="shared" si="12"/>
        <v>#DIV/0!</v>
      </c>
      <c r="BZ34" s="322" t="e">
        <f t="shared" si="13"/>
        <v>#DIV/0!</v>
      </c>
    </row>
    <row r="35" spans="2:78" ht="15.75" customHeight="1" thickBot="1">
      <c r="B35" s="199">
        <f>'Qualified Basis 3335-C'!B37</f>
        <v>0</v>
      </c>
      <c r="C35" s="931">
        <f>'Qualified Basis 3335-C'!G37</f>
        <v>0</v>
      </c>
      <c r="D35" s="932"/>
      <c r="E35" s="933"/>
      <c r="F35" s="942">
        <f>'Qualified Basis 3335-C'!H37</f>
        <v>0</v>
      </c>
      <c r="G35" s="943"/>
      <c r="H35" s="944"/>
      <c r="I35" s="938">
        <f t="shared" si="0"/>
        <v>0</v>
      </c>
      <c r="J35" s="939"/>
      <c r="K35" s="940"/>
      <c r="L35" s="941">
        <f>'Qualified Basis 3335-C'!F37</f>
        <v>0</v>
      </c>
      <c r="M35" s="941"/>
      <c r="N35" s="941"/>
      <c r="O35" s="936" t="e">
        <f>ROUND('Qualified Basis 3335-C'!D37*'Allocated Credit 3335-CS '!$F$12,0)</f>
        <v>#DIV/0!</v>
      </c>
      <c r="P35" s="936"/>
      <c r="Q35" s="937"/>
      <c r="R35" s="950" t="e">
        <f t="shared" si="1"/>
        <v>#DIV/0!</v>
      </c>
      <c r="S35" s="951"/>
      <c r="T35" s="951"/>
      <c r="U35" s="945">
        <f t="shared" si="2"/>
        <v>0</v>
      </c>
      <c r="V35" s="946"/>
      <c r="W35" s="947"/>
      <c r="X35" s="934" t="e">
        <f t="shared" si="3"/>
        <v>#DIV/0!</v>
      </c>
      <c r="Y35" s="934"/>
      <c r="Z35" s="935"/>
      <c r="AA35" s="203"/>
      <c r="AB35" s="964">
        <f>'Qualified Basis 3335-C'!N37</f>
        <v>0</v>
      </c>
      <c r="AC35" s="964"/>
      <c r="AD35" s="965"/>
      <c r="AE35" s="936">
        <f>'Qualified Basis 3335-C'!O37</f>
        <v>0</v>
      </c>
      <c r="AF35" s="936"/>
      <c r="AG35" s="936"/>
      <c r="AH35" s="966">
        <f t="shared" si="4"/>
        <v>0</v>
      </c>
      <c r="AI35" s="966"/>
      <c r="AJ35" s="966"/>
      <c r="AK35" s="941">
        <f>'Qualified Basis 3335-C'!M37</f>
        <v>0</v>
      </c>
      <c r="AL35" s="941"/>
      <c r="AM35" s="941"/>
      <c r="AN35" s="936" t="e">
        <f>ROUND('Qualified Basis 3335-C'!K37*'Allocated Credit 3335-CS '!$F$12,0)</f>
        <v>#DIV/0!</v>
      </c>
      <c r="AO35" s="936"/>
      <c r="AP35" s="937"/>
      <c r="AQ35" s="950" t="e">
        <f t="shared" si="5"/>
        <v>#DIV/0!</v>
      </c>
      <c r="AR35" s="951"/>
      <c r="AS35" s="951"/>
      <c r="AT35" s="967">
        <f t="shared" si="6"/>
        <v>0</v>
      </c>
      <c r="AU35" s="967"/>
      <c r="AV35" s="967"/>
      <c r="AW35" s="951" t="e">
        <f t="shared" si="7"/>
        <v>#DIV/0!</v>
      </c>
      <c r="AX35" s="951"/>
      <c r="AY35" s="968"/>
      <c r="AZ35" s="203"/>
      <c r="BA35" s="983">
        <f>'Qualified Basis 3335-C'!U37</f>
        <v>0</v>
      </c>
      <c r="BB35" s="984"/>
      <c r="BC35" s="984"/>
      <c r="BD35" s="985">
        <f>'Qualified Basis 3335-C'!V37</f>
        <v>0</v>
      </c>
      <c r="BE35" s="985"/>
      <c r="BF35" s="966">
        <f t="shared" si="8"/>
        <v>0</v>
      </c>
      <c r="BG35" s="966"/>
      <c r="BH35" s="966"/>
      <c r="BI35" s="941">
        <f>'Qualified Basis 3335-C'!T37</f>
        <v>0</v>
      </c>
      <c r="BJ35" s="941"/>
      <c r="BK35" s="941"/>
      <c r="BL35" s="986" t="e">
        <f>ROUND($F$12*'Qualified Basis 3335-C'!R37,0)</f>
        <v>#DIV/0!</v>
      </c>
      <c r="BM35" s="987"/>
      <c r="BN35" s="988"/>
      <c r="BO35" s="950" t="e">
        <f t="shared" si="9"/>
        <v>#DIV/0!</v>
      </c>
      <c r="BP35" s="951"/>
      <c r="BQ35" s="951"/>
      <c r="BR35" s="967">
        <f t="shared" si="10"/>
        <v>0</v>
      </c>
      <c r="BS35" s="967"/>
      <c r="BT35" s="967"/>
      <c r="BU35" s="980" t="e">
        <f t="shared" si="11"/>
        <v>#DIV/0!</v>
      </c>
      <c r="BV35" s="981"/>
      <c r="BW35" s="982"/>
      <c r="BX35" s="315"/>
      <c r="BY35" s="321" t="e">
        <f t="shared" si="12"/>
        <v>#DIV/0!</v>
      </c>
      <c r="BZ35" s="322" t="e">
        <f t="shared" si="13"/>
        <v>#DIV/0!</v>
      </c>
    </row>
    <row r="36" spans="2:78" ht="15.75" customHeight="1" thickBot="1">
      <c r="B36" s="199">
        <f>'Qualified Basis 3335-C'!B38</f>
        <v>0</v>
      </c>
      <c r="C36" s="931">
        <f>'Qualified Basis 3335-C'!G38</f>
        <v>0</v>
      </c>
      <c r="D36" s="932"/>
      <c r="E36" s="933"/>
      <c r="F36" s="942">
        <f>'Qualified Basis 3335-C'!H38</f>
        <v>0</v>
      </c>
      <c r="G36" s="943"/>
      <c r="H36" s="944"/>
      <c r="I36" s="938">
        <f t="shared" si="0"/>
        <v>0</v>
      </c>
      <c r="J36" s="939"/>
      <c r="K36" s="940"/>
      <c r="L36" s="941">
        <f>'Qualified Basis 3335-C'!F38</f>
        <v>0</v>
      </c>
      <c r="M36" s="941"/>
      <c r="N36" s="941"/>
      <c r="O36" s="936" t="e">
        <f>ROUND('Qualified Basis 3335-C'!D38*'Allocated Credit 3335-CS '!$F$12,0)</f>
        <v>#DIV/0!</v>
      </c>
      <c r="P36" s="936"/>
      <c r="Q36" s="937"/>
      <c r="R36" s="950" t="e">
        <f t="shared" si="1"/>
        <v>#DIV/0!</v>
      </c>
      <c r="S36" s="951"/>
      <c r="T36" s="951"/>
      <c r="U36" s="945">
        <f t="shared" si="2"/>
        <v>0</v>
      </c>
      <c r="V36" s="946"/>
      <c r="W36" s="947"/>
      <c r="X36" s="934" t="e">
        <f t="shared" si="3"/>
        <v>#DIV/0!</v>
      </c>
      <c r="Y36" s="934"/>
      <c r="Z36" s="935"/>
      <c r="AA36" s="203"/>
      <c r="AB36" s="964">
        <f>'Qualified Basis 3335-C'!N38</f>
        <v>0</v>
      </c>
      <c r="AC36" s="964"/>
      <c r="AD36" s="965"/>
      <c r="AE36" s="936">
        <f>'Qualified Basis 3335-C'!O38</f>
        <v>0</v>
      </c>
      <c r="AF36" s="936"/>
      <c r="AG36" s="936"/>
      <c r="AH36" s="966">
        <f t="shared" si="4"/>
        <v>0</v>
      </c>
      <c r="AI36" s="966"/>
      <c r="AJ36" s="966"/>
      <c r="AK36" s="941">
        <f>'Qualified Basis 3335-C'!M38</f>
        <v>0</v>
      </c>
      <c r="AL36" s="941"/>
      <c r="AM36" s="941"/>
      <c r="AN36" s="936" t="e">
        <f>ROUND('Qualified Basis 3335-C'!K38*'Allocated Credit 3335-CS '!$F$12,0)</f>
        <v>#DIV/0!</v>
      </c>
      <c r="AO36" s="936"/>
      <c r="AP36" s="937"/>
      <c r="AQ36" s="950" t="e">
        <f t="shared" si="5"/>
        <v>#DIV/0!</v>
      </c>
      <c r="AR36" s="951"/>
      <c r="AS36" s="951"/>
      <c r="AT36" s="967">
        <f t="shared" si="6"/>
        <v>0</v>
      </c>
      <c r="AU36" s="967"/>
      <c r="AV36" s="967"/>
      <c r="AW36" s="951" t="e">
        <f t="shared" si="7"/>
        <v>#DIV/0!</v>
      </c>
      <c r="AX36" s="951"/>
      <c r="AY36" s="968"/>
      <c r="AZ36" s="203"/>
      <c r="BA36" s="983">
        <f>'Qualified Basis 3335-C'!U38</f>
        <v>0</v>
      </c>
      <c r="BB36" s="984"/>
      <c r="BC36" s="984"/>
      <c r="BD36" s="985">
        <f>'Qualified Basis 3335-C'!V38</f>
        <v>0</v>
      </c>
      <c r="BE36" s="985"/>
      <c r="BF36" s="966">
        <f t="shared" si="8"/>
        <v>0</v>
      </c>
      <c r="BG36" s="966"/>
      <c r="BH36" s="966"/>
      <c r="BI36" s="941">
        <f>'Qualified Basis 3335-C'!T38</f>
        <v>0</v>
      </c>
      <c r="BJ36" s="941"/>
      <c r="BK36" s="941"/>
      <c r="BL36" s="986" t="e">
        <f>ROUND($F$12*'Qualified Basis 3335-C'!R38,0)</f>
        <v>#DIV/0!</v>
      </c>
      <c r="BM36" s="987"/>
      <c r="BN36" s="988"/>
      <c r="BO36" s="950" t="e">
        <f t="shared" si="9"/>
        <v>#DIV/0!</v>
      </c>
      <c r="BP36" s="951"/>
      <c r="BQ36" s="951"/>
      <c r="BR36" s="967">
        <f t="shared" si="10"/>
        <v>0</v>
      </c>
      <c r="BS36" s="967"/>
      <c r="BT36" s="967"/>
      <c r="BU36" s="980" t="e">
        <f t="shared" si="11"/>
        <v>#DIV/0!</v>
      </c>
      <c r="BV36" s="981"/>
      <c r="BW36" s="982"/>
      <c r="BX36" s="315"/>
      <c r="BY36" s="321" t="e">
        <f t="shared" si="12"/>
        <v>#DIV/0!</v>
      </c>
      <c r="BZ36" s="322" t="e">
        <f t="shared" si="13"/>
        <v>#DIV/0!</v>
      </c>
    </row>
    <row r="37" spans="2:78" ht="15.75" customHeight="1" thickBot="1">
      <c r="B37" s="199">
        <f>'Qualified Basis 3335-C'!B39</f>
        <v>0</v>
      </c>
      <c r="C37" s="931">
        <f>'Qualified Basis 3335-C'!G39</f>
        <v>0</v>
      </c>
      <c r="D37" s="932"/>
      <c r="E37" s="933"/>
      <c r="F37" s="942">
        <f>'Qualified Basis 3335-C'!H39</f>
        <v>0</v>
      </c>
      <c r="G37" s="943"/>
      <c r="H37" s="944"/>
      <c r="I37" s="938">
        <f t="shared" si="0"/>
        <v>0</v>
      </c>
      <c r="J37" s="939"/>
      <c r="K37" s="940"/>
      <c r="L37" s="941">
        <f>'Qualified Basis 3335-C'!F39</f>
        <v>0</v>
      </c>
      <c r="M37" s="941"/>
      <c r="N37" s="941"/>
      <c r="O37" s="936" t="e">
        <f>ROUND('Qualified Basis 3335-C'!D39*'Allocated Credit 3335-CS '!$F$12,0)</f>
        <v>#DIV/0!</v>
      </c>
      <c r="P37" s="936"/>
      <c r="Q37" s="937"/>
      <c r="R37" s="950" t="e">
        <f t="shared" si="1"/>
        <v>#DIV/0!</v>
      </c>
      <c r="S37" s="951"/>
      <c r="T37" s="951"/>
      <c r="U37" s="945">
        <f t="shared" si="2"/>
        <v>0</v>
      </c>
      <c r="V37" s="946"/>
      <c r="W37" s="947"/>
      <c r="X37" s="934" t="e">
        <f t="shared" si="3"/>
        <v>#DIV/0!</v>
      </c>
      <c r="Y37" s="934"/>
      <c r="Z37" s="935"/>
      <c r="AA37" s="203"/>
      <c r="AB37" s="964">
        <f>'Qualified Basis 3335-C'!N39</f>
        <v>0</v>
      </c>
      <c r="AC37" s="964"/>
      <c r="AD37" s="965"/>
      <c r="AE37" s="936">
        <f>'Qualified Basis 3335-C'!O39</f>
        <v>0</v>
      </c>
      <c r="AF37" s="936"/>
      <c r="AG37" s="936"/>
      <c r="AH37" s="966">
        <f t="shared" si="4"/>
        <v>0</v>
      </c>
      <c r="AI37" s="966"/>
      <c r="AJ37" s="966"/>
      <c r="AK37" s="941">
        <f>'Qualified Basis 3335-C'!M39</f>
        <v>0</v>
      </c>
      <c r="AL37" s="941"/>
      <c r="AM37" s="941"/>
      <c r="AN37" s="936" t="e">
        <f>ROUND('Qualified Basis 3335-C'!K39*'Allocated Credit 3335-CS '!$F$12,0)</f>
        <v>#DIV/0!</v>
      </c>
      <c r="AO37" s="936"/>
      <c r="AP37" s="937"/>
      <c r="AQ37" s="950" t="e">
        <f t="shared" si="5"/>
        <v>#DIV/0!</v>
      </c>
      <c r="AR37" s="951"/>
      <c r="AS37" s="951"/>
      <c r="AT37" s="967">
        <f t="shared" si="6"/>
        <v>0</v>
      </c>
      <c r="AU37" s="967"/>
      <c r="AV37" s="967"/>
      <c r="AW37" s="951" t="e">
        <f t="shared" si="7"/>
        <v>#DIV/0!</v>
      </c>
      <c r="AX37" s="951"/>
      <c r="AY37" s="968"/>
      <c r="AZ37" s="203"/>
      <c r="BA37" s="983">
        <f>'Qualified Basis 3335-C'!U39</f>
        <v>0</v>
      </c>
      <c r="BB37" s="984"/>
      <c r="BC37" s="984"/>
      <c r="BD37" s="985">
        <f>'Qualified Basis 3335-C'!V39</f>
        <v>0</v>
      </c>
      <c r="BE37" s="985"/>
      <c r="BF37" s="966">
        <f t="shared" si="8"/>
        <v>0</v>
      </c>
      <c r="BG37" s="966"/>
      <c r="BH37" s="966"/>
      <c r="BI37" s="941">
        <f>'Qualified Basis 3335-C'!T39</f>
        <v>0</v>
      </c>
      <c r="BJ37" s="941"/>
      <c r="BK37" s="941"/>
      <c r="BL37" s="986" t="e">
        <f>ROUND($F$12*'Qualified Basis 3335-C'!R39,0)</f>
        <v>#DIV/0!</v>
      </c>
      <c r="BM37" s="987"/>
      <c r="BN37" s="988"/>
      <c r="BO37" s="950" t="e">
        <f t="shared" si="9"/>
        <v>#DIV/0!</v>
      </c>
      <c r="BP37" s="951"/>
      <c r="BQ37" s="951"/>
      <c r="BR37" s="967">
        <f t="shared" si="10"/>
        <v>0</v>
      </c>
      <c r="BS37" s="967"/>
      <c r="BT37" s="967"/>
      <c r="BU37" s="980" t="e">
        <f t="shared" si="11"/>
        <v>#DIV/0!</v>
      </c>
      <c r="BV37" s="981"/>
      <c r="BW37" s="982"/>
      <c r="BX37" s="315"/>
      <c r="BY37" s="321" t="e">
        <f t="shared" si="12"/>
        <v>#DIV/0!</v>
      </c>
      <c r="BZ37" s="322" t="e">
        <f t="shared" si="13"/>
        <v>#DIV/0!</v>
      </c>
    </row>
    <row r="38" spans="2:78" ht="15.75" customHeight="1" thickBot="1">
      <c r="B38" s="199">
        <f>'Qualified Basis 3335-C'!B40</f>
        <v>0</v>
      </c>
      <c r="C38" s="931">
        <f>'Qualified Basis 3335-C'!G40</f>
        <v>0</v>
      </c>
      <c r="D38" s="932"/>
      <c r="E38" s="933"/>
      <c r="F38" s="942">
        <f>'Qualified Basis 3335-C'!H40</f>
        <v>0</v>
      </c>
      <c r="G38" s="943"/>
      <c r="H38" s="944"/>
      <c r="I38" s="938">
        <f t="shared" si="0"/>
        <v>0</v>
      </c>
      <c r="J38" s="939"/>
      <c r="K38" s="940"/>
      <c r="L38" s="941">
        <f>'Qualified Basis 3335-C'!F40</f>
        <v>0</v>
      </c>
      <c r="M38" s="941"/>
      <c r="N38" s="941"/>
      <c r="O38" s="936" t="e">
        <f>ROUND('Qualified Basis 3335-C'!D40*'Allocated Credit 3335-CS '!$F$12,0)</f>
        <v>#DIV/0!</v>
      </c>
      <c r="P38" s="936"/>
      <c r="Q38" s="937"/>
      <c r="R38" s="950" t="e">
        <f t="shared" si="1"/>
        <v>#DIV/0!</v>
      </c>
      <c r="S38" s="951"/>
      <c r="T38" s="951"/>
      <c r="U38" s="945">
        <f t="shared" si="2"/>
        <v>0</v>
      </c>
      <c r="V38" s="946"/>
      <c r="W38" s="947"/>
      <c r="X38" s="934" t="e">
        <f t="shared" si="3"/>
        <v>#DIV/0!</v>
      </c>
      <c r="Y38" s="934"/>
      <c r="Z38" s="935"/>
      <c r="AA38" s="203"/>
      <c r="AB38" s="964">
        <f>'Qualified Basis 3335-C'!N40</f>
        <v>0</v>
      </c>
      <c r="AC38" s="964"/>
      <c r="AD38" s="965"/>
      <c r="AE38" s="936">
        <f>'Qualified Basis 3335-C'!O40</f>
        <v>0</v>
      </c>
      <c r="AF38" s="936"/>
      <c r="AG38" s="936"/>
      <c r="AH38" s="966">
        <f t="shared" si="4"/>
        <v>0</v>
      </c>
      <c r="AI38" s="966"/>
      <c r="AJ38" s="966"/>
      <c r="AK38" s="941">
        <f>'Qualified Basis 3335-C'!M40</f>
        <v>0</v>
      </c>
      <c r="AL38" s="941"/>
      <c r="AM38" s="941"/>
      <c r="AN38" s="936" t="e">
        <f>ROUND('Qualified Basis 3335-C'!K40*'Allocated Credit 3335-CS '!$F$12,0)</f>
        <v>#DIV/0!</v>
      </c>
      <c r="AO38" s="936"/>
      <c r="AP38" s="937"/>
      <c r="AQ38" s="950" t="e">
        <f t="shared" si="5"/>
        <v>#DIV/0!</v>
      </c>
      <c r="AR38" s="951"/>
      <c r="AS38" s="951"/>
      <c r="AT38" s="967">
        <f t="shared" si="6"/>
        <v>0</v>
      </c>
      <c r="AU38" s="967"/>
      <c r="AV38" s="967"/>
      <c r="AW38" s="951" t="e">
        <f t="shared" si="7"/>
        <v>#DIV/0!</v>
      </c>
      <c r="AX38" s="951"/>
      <c r="AY38" s="968"/>
      <c r="AZ38" s="203"/>
      <c r="BA38" s="983">
        <f>'Qualified Basis 3335-C'!U40</f>
        <v>0</v>
      </c>
      <c r="BB38" s="984"/>
      <c r="BC38" s="984"/>
      <c r="BD38" s="985">
        <f>'Qualified Basis 3335-C'!V40</f>
        <v>0</v>
      </c>
      <c r="BE38" s="985"/>
      <c r="BF38" s="966">
        <f t="shared" si="8"/>
        <v>0</v>
      </c>
      <c r="BG38" s="966"/>
      <c r="BH38" s="966"/>
      <c r="BI38" s="941">
        <f>'Qualified Basis 3335-C'!T40</f>
        <v>0</v>
      </c>
      <c r="BJ38" s="941"/>
      <c r="BK38" s="941"/>
      <c r="BL38" s="986" t="e">
        <f>ROUND($F$12*'Qualified Basis 3335-C'!R40,0)</f>
        <v>#DIV/0!</v>
      </c>
      <c r="BM38" s="987"/>
      <c r="BN38" s="988"/>
      <c r="BO38" s="950" t="e">
        <f t="shared" si="9"/>
        <v>#DIV/0!</v>
      </c>
      <c r="BP38" s="951"/>
      <c r="BQ38" s="951"/>
      <c r="BR38" s="967">
        <f t="shared" si="10"/>
        <v>0</v>
      </c>
      <c r="BS38" s="967"/>
      <c r="BT38" s="967"/>
      <c r="BU38" s="980" t="e">
        <f t="shared" si="11"/>
        <v>#DIV/0!</v>
      </c>
      <c r="BV38" s="981"/>
      <c r="BW38" s="982"/>
      <c r="BX38" s="315"/>
      <c r="BY38" s="321" t="e">
        <f t="shared" si="12"/>
        <v>#DIV/0!</v>
      </c>
      <c r="BZ38" s="322" t="e">
        <f t="shared" si="13"/>
        <v>#DIV/0!</v>
      </c>
    </row>
    <row r="39" spans="2:78" ht="15.75" customHeight="1" thickBot="1">
      <c r="B39" s="199">
        <f>'Qualified Basis 3335-C'!B41</f>
        <v>0</v>
      </c>
      <c r="C39" s="931">
        <f>'Qualified Basis 3335-C'!G41</f>
        <v>0</v>
      </c>
      <c r="D39" s="932"/>
      <c r="E39" s="933"/>
      <c r="F39" s="942">
        <f>'Qualified Basis 3335-C'!H41</f>
        <v>0</v>
      </c>
      <c r="G39" s="943"/>
      <c r="H39" s="944"/>
      <c r="I39" s="938">
        <f t="shared" si="0"/>
        <v>0</v>
      </c>
      <c r="J39" s="939"/>
      <c r="K39" s="940"/>
      <c r="L39" s="941">
        <f>'Qualified Basis 3335-C'!F41</f>
        <v>0</v>
      </c>
      <c r="M39" s="941"/>
      <c r="N39" s="941"/>
      <c r="O39" s="936" t="e">
        <f>ROUND('Qualified Basis 3335-C'!D41*'Allocated Credit 3335-CS '!$F$12,0)</f>
        <v>#DIV/0!</v>
      </c>
      <c r="P39" s="936"/>
      <c r="Q39" s="937"/>
      <c r="R39" s="950" t="e">
        <f t="shared" si="1"/>
        <v>#DIV/0!</v>
      </c>
      <c r="S39" s="951"/>
      <c r="T39" s="951"/>
      <c r="U39" s="945">
        <f t="shared" si="2"/>
        <v>0</v>
      </c>
      <c r="V39" s="946"/>
      <c r="W39" s="947"/>
      <c r="X39" s="934" t="e">
        <f t="shared" si="3"/>
        <v>#DIV/0!</v>
      </c>
      <c r="Y39" s="934"/>
      <c r="Z39" s="935"/>
      <c r="AA39" s="203"/>
      <c r="AB39" s="964">
        <f>'Qualified Basis 3335-C'!N41</f>
        <v>0</v>
      </c>
      <c r="AC39" s="964"/>
      <c r="AD39" s="965"/>
      <c r="AE39" s="936">
        <f>'Qualified Basis 3335-C'!O41</f>
        <v>0</v>
      </c>
      <c r="AF39" s="936"/>
      <c r="AG39" s="936"/>
      <c r="AH39" s="966">
        <f t="shared" si="4"/>
        <v>0</v>
      </c>
      <c r="AI39" s="966"/>
      <c r="AJ39" s="966"/>
      <c r="AK39" s="941">
        <f>'Qualified Basis 3335-C'!M41</f>
        <v>0</v>
      </c>
      <c r="AL39" s="941"/>
      <c r="AM39" s="941"/>
      <c r="AN39" s="936" t="e">
        <f>ROUND('Qualified Basis 3335-C'!K41*'Allocated Credit 3335-CS '!$F$12,0)</f>
        <v>#DIV/0!</v>
      </c>
      <c r="AO39" s="936"/>
      <c r="AP39" s="937"/>
      <c r="AQ39" s="950" t="e">
        <f t="shared" si="5"/>
        <v>#DIV/0!</v>
      </c>
      <c r="AR39" s="951"/>
      <c r="AS39" s="951"/>
      <c r="AT39" s="967">
        <f t="shared" si="6"/>
        <v>0</v>
      </c>
      <c r="AU39" s="967"/>
      <c r="AV39" s="967"/>
      <c r="AW39" s="951" t="e">
        <f t="shared" si="7"/>
        <v>#DIV/0!</v>
      </c>
      <c r="AX39" s="951"/>
      <c r="AY39" s="968"/>
      <c r="AZ39" s="203"/>
      <c r="BA39" s="983">
        <f>'Qualified Basis 3335-C'!U41</f>
        <v>0</v>
      </c>
      <c r="BB39" s="984"/>
      <c r="BC39" s="984"/>
      <c r="BD39" s="985">
        <f>'Qualified Basis 3335-C'!V41</f>
        <v>0</v>
      </c>
      <c r="BE39" s="985"/>
      <c r="BF39" s="966">
        <f t="shared" si="8"/>
        <v>0</v>
      </c>
      <c r="BG39" s="966"/>
      <c r="BH39" s="966"/>
      <c r="BI39" s="941">
        <f>'Qualified Basis 3335-C'!T41</f>
        <v>0</v>
      </c>
      <c r="BJ39" s="941"/>
      <c r="BK39" s="941"/>
      <c r="BL39" s="986" t="e">
        <f>ROUND($F$12*'Qualified Basis 3335-C'!R41,0)</f>
        <v>#DIV/0!</v>
      </c>
      <c r="BM39" s="987"/>
      <c r="BN39" s="988"/>
      <c r="BO39" s="950" t="e">
        <f t="shared" si="9"/>
        <v>#DIV/0!</v>
      </c>
      <c r="BP39" s="951"/>
      <c r="BQ39" s="951"/>
      <c r="BR39" s="967">
        <f t="shared" si="10"/>
        <v>0</v>
      </c>
      <c r="BS39" s="967"/>
      <c r="BT39" s="967"/>
      <c r="BU39" s="980" t="e">
        <f t="shared" si="11"/>
        <v>#DIV/0!</v>
      </c>
      <c r="BV39" s="981"/>
      <c r="BW39" s="982"/>
      <c r="BX39" s="315"/>
      <c r="BY39" s="321" t="e">
        <f t="shared" si="12"/>
        <v>#DIV/0!</v>
      </c>
      <c r="BZ39" s="322" t="e">
        <f t="shared" si="13"/>
        <v>#DIV/0!</v>
      </c>
    </row>
    <row r="40" spans="2:78" ht="15.75" customHeight="1" thickBot="1">
      <c r="B40" s="199">
        <f>'Qualified Basis 3335-C'!B42</f>
        <v>0</v>
      </c>
      <c r="C40" s="931">
        <f>'Qualified Basis 3335-C'!G42</f>
        <v>0</v>
      </c>
      <c r="D40" s="932"/>
      <c r="E40" s="933"/>
      <c r="F40" s="942">
        <f>'Qualified Basis 3335-C'!H42</f>
        <v>0</v>
      </c>
      <c r="G40" s="943"/>
      <c r="H40" s="944"/>
      <c r="I40" s="938">
        <f t="shared" si="0"/>
        <v>0</v>
      </c>
      <c r="J40" s="939"/>
      <c r="K40" s="940"/>
      <c r="L40" s="941">
        <f>'Qualified Basis 3335-C'!F42</f>
        <v>0</v>
      </c>
      <c r="M40" s="941"/>
      <c r="N40" s="941"/>
      <c r="O40" s="936" t="e">
        <f>ROUND('Qualified Basis 3335-C'!D42*'Allocated Credit 3335-CS '!$F$12,0)</f>
        <v>#DIV/0!</v>
      </c>
      <c r="P40" s="936"/>
      <c r="Q40" s="937"/>
      <c r="R40" s="950" t="e">
        <f t="shared" si="1"/>
        <v>#DIV/0!</v>
      </c>
      <c r="S40" s="951"/>
      <c r="T40" s="951"/>
      <c r="U40" s="945">
        <f t="shared" si="2"/>
        <v>0</v>
      </c>
      <c r="V40" s="946"/>
      <c r="W40" s="947"/>
      <c r="X40" s="934" t="e">
        <f t="shared" si="3"/>
        <v>#DIV/0!</v>
      </c>
      <c r="Y40" s="934"/>
      <c r="Z40" s="935"/>
      <c r="AA40" s="203"/>
      <c r="AB40" s="964">
        <f>'Qualified Basis 3335-C'!N42</f>
        <v>0</v>
      </c>
      <c r="AC40" s="964"/>
      <c r="AD40" s="965"/>
      <c r="AE40" s="936">
        <f>'Qualified Basis 3335-C'!O42</f>
        <v>0</v>
      </c>
      <c r="AF40" s="936"/>
      <c r="AG40" s="936"/>
      <c r="AH40" s="966">
        <f t="shared" si="4"/>
        <v>0</v>
      </c>
      <c r="AI40" s="966"/>
      <c r="AJ40" s="966"/>
      <c r="AK40" s="941">
        <f>'Qualified Basis 3335-C'!M42</f>
        <v>0</v>
      </c>
      <c r="AL40" s="941"/>
      <c r="AM40" s="941"/>
      <c r="AN40" s="936" t="e">
        <f>ROUND('Qualified Basis 3335-C'!K42*'Allocated Credit 3335-CS '!$F$12,0)</f>
        <v>#DIV/0!</v>
      </c>
      <c r="AO40" s="936"/>
      <c r="AP40" s="937"/>
      <c r="AQ40" s="950" t="e">
        <f t="shared" si="5"/>
        <v>#DIV/0!</v>
      </c>
      <c r="AR40" s="951"/>
      <c r="AS40" s="951"/>
      <c r="AT40" s="967">
        <f t="shared" si="6"/>
        <v>0</v>
      </c>
      <c r="AU40" s="967"/>
      <c r="AV40" s="967"/>
      <c r="AW40" s="951" t="e">
        <f t="shared" si="7"/>
        <v>#DIV/0!</v>
      </c>
      <c r="AX40" s="951"/>
      <c r="AY40" s="968"/>
      <c r="AZ40" s="203"/>
      <c r="BA40" s="983">
        <f>'Qualified Basis 3335-C'!U42</f>
        <v>0</v>
      </c>
      <c r="BB40" s="984"/>
      <c r="BC40" s="984"/>
      <c r="BD40" s="985">
        <f>'Qualified Basis 3335-C'!V42</f>
        <v>0</v>
      </c>
      <c r="BE40" s="985"/>
      <c r="BF40" s="966">
        <f t="shared" si="8"/>
        <v>0</v>
      </c>
      <c r="BG40" s="966"/>
      <c r="BH40" s="966"/>
      <c r="BI40" s="941">
        <f>'Qualified Basis 3335-C'!T42</f>
        <v>0</v>
      </c>
      <c r="BJ40" s="941"/>
      <c r="BK40" s="941"/>
      <c r="BL40" s="986" t="e">
        <f>ROUND($F$12*'Qualified Basis 3335-C'!R42,0)</f>
        <v>#DIV/0!</v>
      </c>
      <c r="BM40" s="987"/>
      <c r="BN40" s="988"/>
      <c r="BO40" s="950" t="e">
        <f t="shared" si="9"/>
        <v>#DIV/0!</v>
      </c>
      <c r="BP40" s="951"/>
      <c r="BQ40" s="951"/>
      <c r="BR40" s="967">
        <f t="shared" si="10"/>
        <v>0</v>
      </c>
      <c r="BS40" s="967"/>
      <c r="BT40" s="967"/>
      <c r="BU40" s="980" t="e">
        <f t="shared" si="11"/>
        <v>#DIV/0!</v>
      </c>
      <c r="BV40" s="981"/>
      <c r="BW40" s="982"/>
      <c r="BX40" s="315"/>
      <c r="BY40" s="321" t="e">
        <f t="shared" si="12"/>
        <v>#DIV/0!</v>
      </c>
      <c r="BZ40" s="322" t="e">
        <f t="shared" si="13"/>
        <v>#DIV/0!</v>
      </c>
    </row>
    <row r="41" spans="2:78" ht="15.75" customHeight="1" thickBot="1">
      <c r="B41" s="199">
        <f>'Qualified Basis 3335-C'!B43</f>
        <v>0</v>
      </c>
      <c r="C41" s="931">
        <f>'Qualified Basis 3335-C'!G43</f>
        <v>0</v>
      </c>
      <c r="D41" s="932"/>
      <c r="E41" s="933"/>
      <c r="F41" s="942">
        <f>'Qualified Basis 3335-C'!H43</f>
        <v>0</v>
      </c>
      <c r="G41" s="943"/>
      <c r="H41" s="944"/>
      <c r="I41" s="938">
        <f t="shared" si="0"/>
        <v>0</v>
      </c>
      <c r="J41" s="939"/>
      <c r="K41" s="940"/>
      <c r="L41" s="941">
        <f>'Qualified Basis 3335-C'!F43</f>
        <v>0</v>
      </c>
      <c r="M41" s="941"/>
      <c r="N41" s="941"/>
      <c r="O41" s="936" t="e">
        <f>ROUND('Qualified Basis 3335-C'!D43*'Allocated Credit 3335-CS '!$F$12,0)</f>
        <v>#DIV/0!</v>
      </c>
      <c r="P41" s="936"/>
      <c r="Q41" s="937"/>
      <c r="R41" s="950" t="e">
        <f t="shared" si="1"/>
        <v>#DIV/0!</v>
      </c>
      <c r="S41" s="951"/>
      <c r="T41" s="951"/>
      <c r="U41" s="945">
        <f t="shared" si="2"/>
        <v>0</v>
      </c>
      <c r="V41" s="946"/>
      <c r="W41" s="947"/>
      <c r="X41" s="934" t="e">
        <f t="shared" si="3"/>
        <v>#DIV/0!</v>
      </c>
      <c r="Y41" s="934"/>
      <c r="Z41" s="935"/>
      <c r="AA41" s="203"/>
      <c r="AB41" s="964">
        <f>'Qualified Basis 3335-C'!N43</f>
        <v>0</v>
      </c>
      <c r="AC41" s="964"/>
      <c r="AD41" s="965"/>
      <c r="AE41" s="936">
        <f>'Qualified Basis 3335-C'!O43</f>
        <v>0</v>
      </c>
      <c r="AF41" s="936"/>
      <c r="AG41" s="936"/>
      <c r="AH41" s="966">
        <f t="shared" si="4"/>
        <v>0</v>
      </c>
      <c r="AI41" s="966"/>
      <c r="AJ41" s="966"/>
      <c r="AK41" s="941">
        <f>'Qualified Basis 3335-C'!M43</f>
        <v>0</v>
      </c>
      <c r="AL41" s="941"/>
      <c r="AM41" s="941"/>
      <c r="AN41" s="936" t="e">
        <f>ROUND('Qualified Basis 3335-C'!K43*'Allocated Credit 3335-CS '!$F$12,0)</f>
        <v>#DIV/0!</v>
      </c>
      <c r="AO41" s="936"/>
      <c r="AP41" s="937"/>
      <c r="AQ41" s="950" t="e">
        <f t="shared" si="5"/>
        <v>#DIV/0!</v>
      </c>
      <c r="AR41" s="951"/>
      <c r="AS41" s="951"/>
      <c r="AT41" s="967">
        <f t="shared" si="6"/>
        <v>0</v>
      </c>
      <c r="AU41" s="967"/>
      <c r="AV41" s="967"/>
      <c r="AW41" s="951" t="e">
        <f t="shared" si="7"/>
        <v>#DIV/0!</v>
      </c>
      <c r="AX41" s="951"/>
      <c r="AY41" s="968"/>
      <c r="AZ41" s="203"/>
      <c r="BA41" s="983">
        <f>'Qualified Basis 3335-C'!U43</f>
        <v>0</v>
      </c>
      <c r="BB41" s="984"/>
      <c r="BC41" s="984"/>
      <c r="BD41" s="985">
        <f>'Qualified Basis 3335-C'!V43</f>
        <v>0</v>
      </c>
      <c r="BE41" s="985"/>
      <c r="BF41" s="966">
        <f t="shared" si="8"/>
        <v>0</v>
      </c>
      <c r="BG41" s="966"/>
      <c r="BH41" s="966"/>
      <c r="BI41" s="941">
        <f>'Qualified Basis 3335-C'!T43</f>
        <v>0</v>
      </c>
      <c r="BJ41" s="941"/>
      <c r="BK41" s="941"/>
      <c r="BL41" s="986" t="e">
        <f>ROUND($F$12*'Qualified Basis 3335-C'!R43,0)</f>
        <v>#DIV/0!</v>
      </c>
      <c r="BM41" s="987"/>
      <c r="BN41" s="988"/>
      <c r="BO41" s="950" t="e">
        <f t="shared" si="9"/>
        <v>#DIV/0!</v>
      </c>
      <c r="BP41" s="951"/>
      <c r="BQ41" s="951"/>
      <c r="BR41" s="967">
        <f t="shared" si="10"/>
        <v>0</v>
      </c>
      <c r="BS41" s="967"/>
      <c r="BT41" s="967"/>
      <c r="BU41" s="980" t="e">
        <f t="shared" si="11"/>
        <v>#DIV/0!</v>
      </c>
      <c r="BV41" s="981"/>
      <c r="BW41" s="982"/>
      <c r="BX41" s="315"/>
      <c r="BY41" s="321" t="e">
        <f t="shared" si="12"/>
        <v>#DIV/0!</v>
      </c>
      <c r="BZ41" s="322" t="e">
        <f t="shared" si="13"/>
        <v>#DIV/0!</v>
      </c>
    </row>
    <row r="42" spans="2:78" ht="15.75" customHeight="1" thickBot="1">
      <c r="B42" s="199">
        <f>'Qualified Basis 3335-C'!B44</f>
        <v>0</v>
      </c>
      <c r="C42" s="931">
        <f>'Qualified Basis 3335-C'!G44</f>
        <v>0</v>
      </c>
      <c r="D42" s="932"/>
      <c r="E42" s="933"/>
      <c r="F42" s="942">
        <f>'Qualified Basis 3335-C'!H44</f>
        <v>0</v>
      </c>
      <c r="G42" s="943"/>
      <c r="H42" s="944"/>
      <c r="I42" s="938">
        <f t="shared" si="0"/>
        <v>0</v>
      </c>
      <c r="J42" s="939"/>
      <c r="K42" s="940"/>
      <c r="L42" s="941">
        <f>'Qualified Basis 3335-C'!F44</f>
        <v>0</v>
      </c>
      <c r="M42" s="941"/>
      <c r="N42" s="941"/>
      <c r="O42" s="936" t="e">
        <f>ROUND('Qualified Basis 3335-C'!D44*'Allocated Credit 3335-CS '!$F$12,0)</f>
        <v>#DIV/0!</v>
      </c>
      <c r="P42" s="936"/>
      <c r="Q42" s="937"/>
      <c r="R42" s="950" t="e">
        <f t="shared" si="1"/>
        <v>#DIV/0!</v>
      </c>
      <c r="S42" s="951"/>
      <c r="T42" s="951"/>
      <c r="U42" s="945">
        <f t="shared" si="2"/>
        <v>0</v>
      </c>
      <c r="V42" s="946"/>
      <c r="W42" s="947"/>
      <c r="X42" s="934" t="e">
        <f t="shared" si="3"/>
        <v>#DIV/0!</v>
      </c>
      <c r="Y42" s="934"/>
      <c r="Z42" s="935"/>
      <c r="AA42" s="203"/>
      <c r="AB42" s="964">
        <f>'Qualified Basis 3335-C'!N44</f>
        <v>0</v>
      </c>
      <c r="AC42" s="964"/>
      <c r="AD42" s="965"/>
      <c r="AE42" s="936">
        <f>'Qualified Basis 3335-C'!O44</f>
        <v>0</v>
      </c>
      <c r="AF42" s="936"/>
      <c r="AG42" s="936"/>
      <c r="AH42" s="966">
        <f t="shared" si="4"/>
        <v>0</v>
      </c>
      <c r="AI42" s="966"/>
      <c r="AJ42" s="966"/>
      <c r="AK42" s="941">
        <f>'Qualified Basis 3335-C'!M44</f>
        <v>0</v>
      </c>
      <c r="AL42" s="941"/>
      <c r="AM42" s="941"/>
      <c r="AN42" s="936" t="e">
        <f>ROUND('Qualified Basis 3335-C'!K44*'Allocated Credit 3335-CS '!$F$12,0)</f>
        <v>#DIV/0!</v>
      </c>
      <c r="AO42" s="936"/>
      <c r="AP42" s="937"/>
      <c r="AQ42" s="950" t="e">
        <f t="shared" si="5"/>
        <v>#DIV/0!</v>
      </c>
      <c r="AR42" s="951"/>
      <c r="AS42" s="951"/>
      <c r="AT42" s="967">
        <f t="shared" si="6"/>
        <v>0</v>
      </c>
      <c r="AU42" s="967"/>
      <c r="AV42" s="967"/>
      <c r="AW42" s="951" t="e">
        <f t="shared" si="7"/>
        <v>#DIV/0!</v>
      </c>
      <c r="AX42" s="951"/>
      <c r="AY42" s="968"/>
      <c r="AZ42" s="203"/>
      <c r="BA42" s="983">
        <f>'Qualified Basis 3335-C'!U44</f>
        <v>0</v>
      </c>
      <c r="BB42" s="984"/>
      <c r="BC42" s="984"/>
      <c r="BD42" s="985">
        <f>'Qualified Basis 3335-C'!V44</f>
        <v>0</v>
      </c>
      <c r="BE42" s="985"/>
      <c r="BF42" s="966">
        <f t="shared" si="8"/>
        <v>0</v>
      </c>
      <c r="BG42" s="966"/>
      <c r="BH42" s="966"/>
      <c r="BI42" s="941">
        <f>'Qualified Basis 3335-C'!T44</f>
        <v>0</v>
      </c>
      <c r="BJ42" s="941"/>
      <c r="BK42" s="941"/>
      <c r="BL42" s="986" t="e">
        <f>ROUND($F$12*'Qualified Basis 3335-C'!R44,0)</f>
        <v>#DIV/0!</v>
      </c>
      <c r="BM42" s="987"/>
      <c r="BN42" s="988"/>
      <c r="BO42" s="950" t="e">
        <f t="shared" si="9"/>
        <v>#DIV/0!</v>
      </c>
      <c r="BP42" s="951"/>
      <c r="BQ42" s="951"/>
      <c r="BR42" s="967">
        <f t="shared" si="10"/>
        <v>0</v>
      </c>
      <c r="BS42" s="967"/>
      <c r="BT42" s="967"/>
      <c r="BU42" s="980" t="e">
        <f t="shared" si="11"/>
        <v>#DIV/0!</v>
      </c>
      <c r="BV42" s="981"/>
      <c r="BW42" s="982"/>
      <c r="BX42" s="315"/>
      <c r="BY42" s="321" t="e">
        <f t="shared" si="12"/>
        <v>#DIV/0!</v>
      </c>
      <c r="BZ42" s="322" t="e">
        <f t="shared" si="13"/>
        <v>#DIV/0!</v>
      </c>
    </row>
    <row r="43" spans="2:78" ht="15.75" customHeight="1" thickBot="1">
      <c r="B43" s="199">
        <f>'Qualified Basis 3335-C'!B45</f>
        <v>0</v>
      </c>
      <c r="C43" s="931">
        <f>'Qualified Basis 3335-C'!G45</f>
        <v>0</v>
      </c>
      <c r="D43" s="932"/>
      <c r="E43" s="933"/>
      <c r="F43" s="942">
        <f>'Qualified Basis 3335-C'!H45</f>
        <v>0</v>
      </c>
      <c r="G43" s="943"/>
      <c r="H43" s="944"/>
      <c r="I43" s="938">
        <f t="shared" si="0"/>
        <v>0</v>
      </c>
      <c r="J43" s="939"/>
      <c r="K43" s="940"/>
      <c r="L43" s="941">
        <f>'Qualified Basis 3335-C'!F45</f>
        <v>0</v>
      </c>
      <c r="M43" s="941"/>
      <c r="N43" s="941"/>
      <c r="O43" s="936" t="e">
        <f>ROUND('Qualified Basis 3335-C'!D45*'Allocated Credit 3335-CS '!$F$12,0)</f>
        <v>#DIV/0!</v>
      </c>
      <c r="P43" s="936"/>
      <c r="Q43" s="937"/>
      <c r="R43" s="950" t="e">
        <f t="shared" si="1"/>
        <v>#DIV/0!</v>
      </c>
      <c r="S43" s="951"/>
      <c r="T43" s="951"/>
      <c r="U43" s="945">
        <f t="shared" si="2"/>
        <v>0</v>
      </c>
      <c r="V43" s="946"/>
      <c r="W43" s="947"/>
      <c r="X43" s="934" t="e">
        <f t="shared" si="3"/>
        <v>#DIV/0!</v>
      </c>
      <c r="Y43" s="934"/>
      <c r="Z43" s="935"/>
      <c r="AA43" s="203"/>
      <c r="AB43" s="964">
        <f>'Qualified Basis 3335-C'!N45</f>
        <v>0</v>
      </c>
      <c r="AC43" s="964"/>
      <c r="AD43" s="965"/>
      <c r="AE43" s="936">
        <f>'Qualified Basis 3335-C'!O45</f>
        <v>0</v>
      </c>
      <c r="AF43" s="936"/>
      <c r="AG43" s="936"/>
      <c r="AH43" s="966">
        <f t="shared" si="4"/>
        <v>0</v>
      </c>
      <c r="AI43" s="966"/>
      <c r="AJ43" s="966"/>
      <c r="AK43" s="941">
        <f>'Qualified Basis 3335-C'!M45</f>
        <v>0</v>
      </c>
      <c r="AL43" s="941"/>
      <c r="AM43" s="941"/>
      <c r="AN43" s="936" t="e">
        <f>ROUND('Qualified Basis 3335-C'!K45*'Allocated Credit 3335-CS '!$F$12,0)</f>
        <v>#DIV/0!</v>
      </c>
      <c r="AO43" s="936"/>
      <c r="AP43" s="937"/>
      <c r="AQ43" s="950" t="e">
        <f t="shared" si="5"/>
        <v>#DIV/0!</v>
      </c>
      <c r="AR43" s="951"/>
      <c r="AS43" s="951"/>
      <c r="AT43" s="967">
        <f t="shared" si="6"/>
        <v>0</v>
      </c>
      <c r="AU43" s="967"/>
      <c r="AV43" s="967"/>
      <c r="AW43" s="951" t="e">
        <f t="shared" si="7"/>
        <v>#DIV/0!</v>
      </c>
      <c r="AX43" s="951"/>
      <c r="AY43" s="968"/>
      <c r="AZ43" s="203"/>
      <c r="BA43" s="983">
        <f>'Qualified Basis 3335-C'!U45</f>
        <v>0</v>
      </c>
      <c r="BB43" s="984"/>
      <c r="BC43" s="984"/>
      <c r="BD43" s="985">
        <f>'Qualified Basis 3335-C'!V45</f>
        <v>0</v>
      </c>
      <c r="BE43" s="985"/>
      <c r="BF43" s="966">
        <f t="shared" si="8"/>
        <v>0</v>
      </c>
      <c r="BG43" s="966"/>
      <c r="BH43" s="966"/>
      <c r="BI43" s="941">
        <f>'Qualified Basis 3335-C'!T45</f>
        <v>0</v>
      </c>
      <c r="BJ43" s="941"/>
      <c r="BK43" s="941"/>
      <c r="BL43" s="986" t="e">
        <f>ROUND($F$12*'Qualified Basis 3335-C'!R45,0)</f>
        <v>#DIV/0!</v>
      </c>
      <c r="BM43" s="987"/>
      <c r="BN43" s="988"/>
      <c r="BO43" s="950" t="e">
        <f t="shared" si="9"/>
        <v>#DIV/0!</v>
      </c>
      <c r="BP43" s="951"/>
      <c r="BQ43" s="951"/>
      <c r="BR43" s="967">
        <f t="shared" si="10"/>
        <v>0</v>
      </c>
      <c r="BS43" s="967"/>
      <c r="BT43" s="967"/>
      <c r="BU43" s="980" t="e">
        <f t="shared" si="11"/>
        <v>#DIV/0!</v>
      </c>
      <c r="BV43" s="981"/>
      <c r="BW43" s="982"/>
      <c r="BX43" s="315"/>
      <c r="BY43" s="321" t="e">
        <f t="shared" si="12"/>
        <v>#DIV/0!</v>
      </c>
      <c r="BZ43" s="322" t="e">
        <f t="shared" si="13"/>
        <v>#DIV/0!</v>
      </c>
    </row>
    <row r="44" spans="2:78" ht="15.75" customHeight="1" thickBot="1">
      <c r="B44" s="199">
        <f>'Qualified Basis 3335-C'!B46</f>
        <v>0</v>
      </c>
      <c r="C44" s="931">
        <f>'Qualified Basis 3335-C'!G46</f>
        <v>0</v>
      </c>
      <c r="D44" s="932"/>
      <c r="E44" s="933"/>
      <c r="F44" s="942">
        <f>'Qualified Basis 3335-C'!H46</f>
        <v>0</v>
      </c>
      <c r="G44" s="943"/>
      <c r="H44" s="944"/>
      <c r="I44" s="938">
        <f t="shared" si="0"/>
        <v>0</v>
      </c>
      <c r="J44" s="939"/>
      <c r="K44" s="940"/>
      <c r="L44" s="941">
        <f>'Qualified Basis 3335-C'!F46</f>
        <v>0</v>
      </c>
      <c r="M44" s="941"/>
      <c r="N44" s="941"/>
      <c r="O44" s="936" t="e">
        <f>ROUND('Qualified Basis 3335-C'!D46*'Allocated Credit 3335-CS '!$F$12,0)</f>
        <v>#DIV/0!</v>
      </c>
      <c r="P44" s="936"/>
      <c r="Q44" s="937"/>
      <c r="R44" s="950" t="e">
        <f t="shared" si="1"/>
        <v>#DIV/0!</v>
      </c>
      <c r="S44" s="951"/>
      <c r="T44" s="951"/>
      <c r="U44" s="945">
        <f t="shared" si="2"/>
        <v>0</v>
      </c>
      <c r="V44" s="946"/>
      <c r="W44" s="947"/>
      <c r="X44" s="934" t="e">
        <f t="shared" si="3"/>
        <v>#DIV/0!</v>
      </c>
      <c r="Y44" s="934"/>
      <c r="Z44" s="935"/>
      <c r="AA44" s="203"/>
      <c r="AB44" s="964">
        <f>'Qualified Basis 3335-C'!N46</f>
        <v>0</v>
      </c>
      <c r="AC44" s="964"/>
      <c r="AD44" s="965"/>
      <c r="AE44" s="936">
        <f>'Qualified Basis 3335-C'!O46</f>
        <v>0</v>
      </c>
      <c r="AF44" s="936"/>
      <c r="AG44" s="936"/>
      <c r="AH44" s="966">
        <f t="shared" si="4"/>
        <v>0</v>
      </c>
      <c r="AI44" s="966"/>
      <c r="AJ44" s="966"/>
      <c r="AK44" s="941">
        <f>'Qualified Basis 3335-C'!M46</f>
        <v>0</v>
      </c>
      <c r="AL44" s="941"/>
      <c r="AM44" s="941"/>
      <c r="AN44" s="936" t="e">
        <f>ROUND('Qualified Basis 3335-C'!K46*'Allocated Credit 3335-CS '!$F$12,0)</f>
        <v>#DIV/0!</v>
      </c>
      <c r="AO44" s="936"/>
      <c r="AP44" s="937"/>
      <c r="AQ44" s="950" t="e">
        <f t="shared" si="5"/>
        <v>#DIV/0!</v>
      </c>
      <c r="AR44" s="951"/>
      <c r="AS44" s="951"/>
      <c r="AT44" s="967">
        <f t="shared" si="6"/>
        <v>0</v>
      </c>
      <c r="AU44" s="967"/>
      <c r="AV44" s="967"/>
      <c r="AW44" s="951" t="e">
        <f t="shared" si="7"/>
        <v>#DIV/0!</v>
      </c>
      <c r="AX44" s="951"/>
      <c r="AY44" s="968"/>
      <c r="AZ44" s="203"/>
      <c r="BA44" s="983">
        <f>'Qualified Basis 3335-C'!U46</f>
        <v>0</v>
      </c>
      <c r="BB44" s="984"/>
      <c r="BC44" s="984"/>
      <c r="BD44" s="985">
        <f>'Qualified Basis 3335-C'!V46</f>
        <v>0</v>
      </c>
      <c r="BE44" s="985"/>
      <c r="BF44" s="966">
        <f t="shared" si="8"/>
        <v>0</v>
      </c>
      <c r="BG44" s="966"/>
      <c r="BH44" s="966"/>
      <c r="BI44" s="941">
        <f>'Qualified Basis 3335-C'!T46</f>
        <v>0</v>
      </c>
      <c r="BJ44" s="941"/>
      <c r="BK44" s="941"/>
      <c r="BL44" s="986" t="e">
        <f>ROUND($F$12*'Qualified Basis 3335-C'!R46,0)</f>
        <v>#DIV/0!</v>
      </c>
      <c r="BM44" s="987"/>
      <c r="BN44" s="988"/>
      <c r="BO44" s="950" t="e">
        <f t="shared" si="9"/>
        <v>#DIV/0!</v>
      </c>
      <c r="BP44" s="951"/>
      <c r="BQ44" s="951"/>
      <c r="BR44" s="967">
        <f t="shared" si="10"/>
        <v>0</v>
      </c>
      <c r="BS44" s="967"/>
      <c r="BT44" s="967"/>
      <c r="BU44" s="980" t="e">
        <f t="shared" si="11"/>
        <v>#DIV/0!</v>
      </c>
      <c r="BV44" s="981"/>
      <c r="BW44" s="982"/>
      <c r="BX44" s="315"/>
      <c r="BY44" s="321" t="e">
        <f t="shared" si="12"/>
        <v>#DIV/0!</v>
      </c>
      <c r="BZ44" s="322" t="e">
        <f t="shared" si="13"/>
        <v>#DIV/0!</v>
      </c>
    </row>
    <row r="45" spans="2:78" ht="15.75" customHeight="1" thickBot="1">
      <c r="B45" s="199">
        <f>'Qualified Basis 3335-C'!B47</f>
        <v>0</v>
      </c>
      <c r="C45" s="931">
        <f>'Qualified Basis 3335-C'!G47</f>
        <v>0</v>
      </c>
      <c r="D45" s="932"/>
      <c r="E45" s="933"/>
      <c r="F45" s="942">
        <f>'Qualified Basis 3335-C'!H47</f>
        <v>0</v>
      </c>
      <c r="G45" s="943"/>
      <c r="H45" s="944"/>
      <c r="I45" s="938">
        <f t="shared" si="0"/>
        <v>0</v>
      </c>
      <c r="J45" s="939"/>
      <c r="K45" s="940"/>
      <c r="L45" s="941">
        <f>'Qualified Basis 3335-C'!F47</f>
        <v>0</v>
      </c>
      <c r="M45" s="941"/>
      <c r="N45" s="941"/>
      <c r="O45" s="936" t="e">
        <f>ROUND('Qualified Basis 3335-C'!D47*'Allocated Credit 3335-CS '!$F$12,0)</f>
        <v>#DIV/0!</v>
      </c>
      <c r="P45" s="936"/>
      <c r="Q45" s="937"/>
      <c r="R45" s="950" t="e">
        <f t="shared" si="1"/>
        <v>#DIV/0!</v>
      </c>
      <c r="S45" s="951"/>
      <c r="T45" s="951"/>
      <c r="U45" s="945">
        <f t="shared" si="2"/>
        <v>0</v>
      </c>
      <c r="V45" s="946"/>
      <c r="W45" s="947"/>
      <c r="X45" s="934" t="e">
        <f t="shared" si="3"/>
        <v>#DIV/0!</v>
      </c>
      <c r="Y45" s="934"/>
      <c r="Z45" s="935"/>
      <c r="AA45" s="203"/>
      <c r="AB45" s="964">
        <f>'Qualified Basis 3335-C'!N47</f>
        <v>0</v>
      </c>
      <c r="AC45" s="964"/>
      <c r="AD45" s="965"/>
      <c r="AE45" s="936">
        <f>'Qualified Basis 3335-C'!O47</f>
        <v>0</v>
      </c>
      <c r="AF45" s="936"/>
      <c r="AG45" s="936"/>
      <c r="AH45" s="966">
        <f t="shared" si="4"/>
        <v>0</v>
      </c>
      <c r="AI45" s="966"/>
      <c r="AJ45" s="966"/>
      <c r="AK45" s="941">
        <f>'Qualified Basis 3335-C'!M47</f>
        <v>0</v>
      </c>
      <c r="AL45" s="941"/>
      <c r="AM45" s="941"/>
      <c r="AN45" s="936" t="e">
        <f>ROUND('Qualified Basis 3335-C'!K47*'Allocated Credit 3335-CS '!$F$12,0)</f>
        <v>#DIV/0!</v>
      </c>
      <c r="AO45" s="936"/>
      <c r="AP45" s="937"/>
      <c r="AQ45" s="950" t="e">
        <f t="shared" si="5"/>
        <v>#DIV/0!</v>
      </c>
      <c r="AR45" s="951"/>
      <c r="AS45" s="951"/>
      <c r="AT45" s="967">
        <f t="shared" si="6"/>
        <v>0</v>
      </c>
      <c r="AU45" s="967"/>
      <c r="AV45" s="967"/>
      <c r="AW45" s="951" t="e">
        <f t="shared" si="7"/>
        <v>#DIV/0!</v>
      </c>
      <c r="AX45" s="951"/>
      <c r="AY45" s="968"/>
      <c r="AZ45" s="203"/>
      <c r="BA45" s="983">
        <f>'Qualified Basis 3335-C'!U47</f>
        <v>0</v>
      </c>
      <c r="BB45" s="984"/>
      <c r="BC45" s="984"/>
      <c r="BD45" s="985">
        <f>'Qualified Basis 3335-C'!V47</f>
        <v>0</v>
      </c>
      <c r="BE45" s="985"/>
      <c r="BF45" s="966">
        <f t="shared" si="8"/>
        <v>0</v>
      </c>
      <c r="BG45" s="966"/>
      <c r="BH45" s="966"/>
      <c r="BI45" s="941">
        <f>'Qualified Basis 3335-C'!T47</f>
        <v>0</v>
      </c>
      <c r="BJ45" s="941"/>
      <c r="BK45" s="941"/>
      <c r="BL45" s="986" t="e">
        <f>ROUND($F$12*'Qualified Basis 3335-C'!R47,0)</f>
        <v>#DIV/0!</v>
      </c>
      <c r="BM45" s="987"/>
      <c r="BN45" s="988"/>
      <c r="BO45" s="950" t="e">
        <f t="shared" si="9"/>
        <v>#DIV/0!</v>
      </c>
      <c r="BP45" s="951"/>
      <c r="BQ45" s="951"/>
      <c r="BR45" s="967">
        <f t="shared" si="10"/>
        <v>0</v>
      </c>
      <c r="BS45" s="967"/>
      <c r="BT45" s="967"/>
      <c r="BU45" s="980" t="e">
        <f t="shared" si="11"/>
        <v>#DIV/0!</v>
      </c>
      <c r="BV45" s="981"/>
      <c r="BW45" s="982"/>
      <c r="BX45" s="315"/>
      <c r="BY45" s="321" t="e">
        <f t="shared" si="12"/>
        <v>#DIV/0!</v>
      </c>
      <c r="BZ45" s="322" t="e">
        <f t="shared" si="13"/>
        <v>#DIV/0!</v>
      </c>
    </row>
    <row r="46" spans="2:78" ht="15.75" customHeight="1" thickBot="1">
      <c r="B46" s="199">
        <f>'Qualified Basis 3335-C'!B48</f>
        <v>0</v>
      </c>
      <c r="C46" s="931">
        <f>'Qualified Basis 3335-C'!G48</f>
        <v>0</v>
      </c>
      <c r="D46" s="932"/>
      <c r="E46" s="933"/>
      <c r="F46" s="942">
        <f>'Qualified Basis 3335-C'!H48</f>
        <v>0</v>
      </c>
      <c r="G46" s="943"/>
      <c r="H46" s="944"/>
      <c r="I46" s="938">
        <f t="shared" si="0"/>
        <v>0</v>
      </c>
      <c r="J46" s="939"/>
      <c r="K46" s="940"/>
      <c r="L46" s="941">
        <f>'Qualified Basis 3335-C'!F48</f>
        <v>0</v>
      </c>
      <c r="M46" s="941"/>
      <c r="N46" s="941"/>
      <c r="O46" s="936" t="e">
        <f>ROUND('Qualified Basis 3335-C'!D48*'Allocated Credit 3335-CS '!$F$12,0)</f>
        <v>#DIV/0!</v>
      </c>
      <c r="P46" s="936"/>
      <c r="Q46" s="937"/>
      <c r="R46" s="950" t="e">
        <f t="shared" si="1"/>
        <v>#DIV/0!</v>
      </c>
      <c r="S46" s="951"/>
      <c r="T46" s="951"/>
      <c r="U46" s="945">
        <f t="shared" si="2"/>
        <v>0</v>
      </c>
      <c r="V46" s="946"/>
      <c r="W46" s="947"/>
      <c r="X46" s="934" t="e">
        <f t="shared" si="3"/>
        <v>#DIV/0!</v>
      </c>
      <c r="Y46" s="934"/>
      <c r="Z46" s="935"/>
      <c r="AA46" s="203"/>
      <c r="AB46" s="964">
        <f>'Qualified Basis 3335-C'!N48</f>
        <v>0</v>
      </c>
      <c r="AC46" s="964"/>
      <c r="AD46" s="965"/>
      <c r="AE46" s="936">
        <f>'Qualified Basis 3335-C'!O48</f>
        <v>0</v>
      </c>
      <c r="AF46" s="936"/>
      <c r="AG46" s="936"/>
      <c r="AH46" s="966">
        <f t="shared" si="4"/>
        <v>0</v>
      </c>
      <c r="AI46" s="966"/>
      <c r="AJ46" s="966"/>
      <c r="AK46" s="941">
        <f>'Qualified Basis 3335-C'!M48</f>
        <v>0</v>
      </c>
      <c r="AL46" s="941"/>
      <c r="AM46" s="941"/>
      <c r="AN46" s="936" t="e">
        <f>ROUND('Qualified Basis 3335-C'!K48*'Allocated Credit 3335-CS '!$F$12,0)</f>
        <v>#DIV/0!</v>
      </c>
      <c r="AO46" s="936"/>
      <c r="AP46" s="937"/>
      <c r="AQ46" s="950" t="e">
        <f t="shared" si="5"/>
        <v>#DIV/0!</v>
      </c>
      <c r="AR46" s="951"/>
      <c r="AS46" s="951"/>
      <c r="AT46" s="967">
        <f t="shared" si="6"/>
        <v>0</v>
      </c>
      <c r="AU46" s="967"/>
      <c r="AV46" s="967"/>
      <c r="AW46" s="951" t="e">
        <f t="shared" si="7"/>
        <v>#DIV/0!</v>
      </c>
      <c r="AX46" s="951"/>
      <c r="AY46" s="968"/>
      <c r="AZ46" s="203"/>
      <c r="BA46" s="983">
        <f>'Qualified Basis 3335-C'!U48</f>
        <v>0</v>
      </c>
      <c r="BB46" s="984"/>
      <c r="BC46" s="984"/>
      <c r="BD46" s="985">
        <f>'Qualified Basis 3335-C'!V48</f>
        <v>0</v>
      </c>
      <c r="BE46" s="985"/>
      <c r="BF46" s="966">
        <f t="shared" si="8"/>
        <v>0</v>
      </c>
      <c r="BG46" s="966"/>
      <c r="BH46" s="966"/>
      <c r="BI46" s="941">
        <f>'Qualified Basis 3335-C'!T48</f>
        <v>0</v>
      </c>
      <c r="BJ46" s="941"/>
      <c r="BK46" s="941"/>
      <c r="BL46" s="986" t="e">
        <f>ROUND($F$12*'Qualified Basis 3335-C'!R48,0)</f>
        <v>#DIV/0!</v>
      </c>
      <c r="BM46" s="987"/>
      <c r="BN46" s="988"/>
      <c r="BO46" s="950" t="e">
        <f t="shared" si="9"/>
        <v>#DIV/0!</v>
      </c>
      <c r="BP46" s="951"/>
      <c r="BQ46" s="951"/>
      <c r="BR46" s="967">
        <f t="shared" si="10"/>
        <v>0</v>
      </c>
      <c r="BS46" s="967"/>
      <c r="BT46" s="967"/>
      <c r="BU46" s="980" t="e">
        <f t="shared" si="11"/>
        <v>#DIV/0!</v>
      </c>
      <c r="BV46" s="981"/>
      <c r="BW46" s="982"/>
      <c r="BX46" s="315"/>
      <c r="BY46" s="321" t="e">
        <f t="shared" si="12"/>
        <v>#DIV/0!</v>
      </c>
      <c r="BZ46" s="322" t="e">
        <f t="shared" si="13"/>
        <v>#DIV/0!</v>
      </c>
    </row>
    <row r="47" spans="2:78" ht="15.75" customHeight="1" thickBot="1">
      <c r="B47" s="199">
        <f>'Qualified Basis 3335-C'!B49</f>
        <v>0</v>
      </c>
      <c r="C47" s="931">
        <f>'Qualified Basis 3335-C'!G49</f>
        <v>0</v>
      </c>
      <c r="D47" s="932"/>
      <c r="E47" s="933"/>
      <c r="F47" s="942">
        <f>'Qualified Basis 3335-C'!H49</f>
        <v>0</v>
      </c>
      <c r="G47" s="943"/>
      <c r="H47" s="944"/>
      <c r="I47" s="938">
        <f t="shared" si="0"/>
        <v>0</v>
      </c>
      <c r="J47" s="939"/>
      <c r="K47" s="940"/>
      <c r="L47" s="941">
        <f>'Qualified Basis 3335-C'!F49</f>
        <v>0</v>
      </c>
      <c r="M47" s="941"/>
      <c r="N47" s="941"/>
      <c r="O47" s="936" t="e">
        <f>ROUND('Qualified Basis 3335-C'!D49*'Allocated Credit 3335-CS '!$F$12,0)</f>
        <v>#DIV/0!</v>
      </c>
      <c r="P47" s="936"/>
      <c r="Q47" s="937"/>
      <c r="R47" s="950" t="e">
        <f t="shared" si="1"/>
        <v>#DIV/0!</v>
      </c>
      <c r="S47" s="951"/>
      <c r="T47" s="951"/>
      <c r="U47" s="945">
        <f t="shared" si="2"/>
        <v>0</v>
      </c>
      <c r="V47" s="946"/>
      <c r="W47" s="947"/>
      <c r="X47" s="934" t="e">
        <f t="shared" si="3"/>
        <v>#DIV/0!</v>
      </c>
      <c r="Y47" s="934"/>
      <c r="Z47" s="935"/>
      <c r="AA47" s="203"/>
      <c r="AB47" s="964">
        <f>'Qualified Basis 3335-C'!N49</f>
        <v>0</v>
      </c>
      <c r="AC47" s="964"/>
      <c r="AD47" s="965"/>
      <c r="AE47" s="936">
        <f>'Qualified Basis 3335-C'!O49</f>
        <v>0</v>
      </c>
      <c r="AF47" s="936"/>
      <c r="AG47" s="936"/>
      <c r="AH47" s="966">
        <f t="shared" si="4"/>
        <v>0</v>
      </c>
      <c r="AI47" s="966"/>
      <c r="AJ47" s="966"/>
      <c r="AK47" s="941">
        <f>'Qualified Basis 3335-C'!M49</f>
        <v>0</v>
      </c>
      <c r="AL47" s="941"/>
      <c r="AM47" s="941"/>
      <c r="AN47" s="936" t="e">
        <f>ROUND('Qualified Basis 3335-C'!K49*'Allocated Credit 3335-CS '!$F$12,0)</f>
        <v>#DIV/0!</v>
      </c>
      <c r="AO47" s="936"/>
      <c r="AP47" s="937"/>
      <c r="AQ47" s="950" t="e">
        <f t="shared" si="5"/>
        <v>#DIV/0!</v>
      </c>
      <c r="AR47" s="951"/>
      <c r="AS47" s="951"/>
      <c r="AT47" s="967">
        <f t="shared" si="6"/>
        <v>0</v>
      </c>
      <c r="AU47" s="967"/>
      <c r="AV47" s="967"/>
      <c r="AW47" s="951" t="e">
        <f t="shared" si="7"/>
        <v>#DIV/0!</v>
      </c>
      <c r="AX47" s="951"/>
      <c r="AY47" s="968"/>
      <c r="AZ47" s="203"/>
      <c r="BA47" s="983">
        <f>'Qualified Basis 3335-C'!U49</f>
        <v>0</v>
      </c>
      <c r="BB47" s="984"/>
      <c r="BC47" s="984"/>
      <c r="BD47" s="985">
        <f>'Qualified Basis 3335-C'!V49</f>
        <v>0</v>
      </c>
      <c r="BE47" s="985"/>
      <c r="BF47" s="966">
        <f t="shared" si="8"/>
        <v>0</v>
      </c>
      <c r="BG47" s="966"/>
      <c r="BH47" s="966"/>
      <c r="BI47" s="941">
        <f>'Qualified Basis 3335-C'!T49</f>
        <v>0</v>
      </c>
      <c r="BJ47" s="941"/>
      <c r="BK47" s="941"/>
      <c r="BL47" s="986" t="e">
        <f>ROUND($F$12*'Qualified Basis 3335-C'!R49,0)</f>
        <v>#DIV/0!</v>
      </c>
      <c r="BM47" s="987"/>
      <c r="BN47" s="988"/>
      <c r="BO47" s="950" t="e">
        <f t="shared" si="9"/>
        <v>#DIV/0!</v>
      </c>
      <c r="BP47" s="951"/>
      <c r="BQ47" s="951"/>
      <c r="BR47" s="967">
        <f t="shared" si="10"/>
        <v>0</v>
      </c>
      <c r="BS47" s="967"/>
      <c r="BT47" s="967"/>
      <c r="BU47" s="980" t="e">
        <f t="shared" si="11"/>
        <v>#DIV/0!</v>
      </c>
      <c r="BV47" s="981"/>
      <c r="BW47" s="982"/>
      <c r="BX47" s="315"/>
      <c r="BY47" s="321" t="e">
        <f t="shared" si="12"/>
        <v>#DIV/0!</v>
      </c>
      <c r="BZ47" s="322" t="e">
        <f t="shared" si="13"/>
        <v>#DIV/0!</v>
      </c>
    </row>
    <row r="48" spans="2:78" ht="15.75" customHeight="1" thickBot="1">
      <c r="B48" s="199">
        <f>'Qualified Basis 3335-C'!B50</f>
        <v>0</v>
      </c>
      <c r="C48" s="931">
        <f>'Qualified Basis 3335-C'!G50</f>
        <v>0</v>
      </c>
      <c r="D48" s="932"/>
      <c r="E48" s="933"/>
      <c r="F48" s="942"/>
      <c r="G48" s="943"/>
      <c r="H48" s="944"/>
      <c r="I48" s="938">
        <f t="shared" si="0"/>
        <v>0</v>
      </c>
      <c r="J48" s="939"/>
      <c r="K48" s="940"/>
      <c r="L48" s="941">
        <f>'Qualified Basis 3335-C'!F50</f>
        <v>0</v>
      </c>
      <c r="M48" s="941"/>
      <c r="N48" s="941"/>
      <c r="O48" s="936" t="e">
        <f>ROUND('Qualified Basis 3335-C'!D50*'Allocated Credit 3335-CS '!$F$12,0)</f>
        <v>#DIV/0!</v>
      </c>
      <c r="P48" s="936"/>
      <c r="Q48" s="937"/>
      <c r="R48" s="950" t="e">
        <f t="shared" si="1"/>
        <v>#DIV/0!</v>
      </c>
      <c r="S48" s="951"/>
      <c r="T48" s="951"/>
      <c r="U48" s="945">
        <f t="shared" si="2"/>
        <v>0</v>
      </c>
      <c r="V48" s="946"/>
      <c r="W48" s="947"/>
      <c r="X48" s="934" t="e">
        <f t="shared" si="3"/>
        <v>#DIV/0!</v>
      </c>
      <c r="Y48" s="934"/>
      <c r="Z48" s="935"/>
      <c r="AA48" s="203"/>
      <c r="AB48" s="964">
        <f>'Qualified Basis 3335-C'!N50</f>
        <v>0</v>
      </c>
      <c r="AC48" s="964"/>
      <c r="AD48" s="965"/>
      <c r="AE48" s="936">
        <f>'Qualified Basis 3335-C'!O50</f>
        <v>0</v>
      </c>
      <c r="AF48" s="936"/>
      <c r="AG48" s="936"/>
      <c r="AH48" s="966">
        <f t="shared" si="4"/>
        <v>0</v>
      </c>
      <c r="AI48" s="966"/>
      <c r="AJ48" s="966"/>
      <c r="AK48" s="941">
        <f>'Qualified Basis 3335-C'!M50</f>
        <v>0</v>
      </c>
      <c r="AL48" s="941"/>
      <c r="AM48" s="941"/>
      <c r="AN48" s="936" t="e">
        <f>ROUND('Qualified Basis 3335-C'!K50*'Allocated Credit 3335-CS '!$F$12,0)</f>
        <v>#DIV/0!</v>
      </c>
      <c r="AO48" s="936"/>
      <c r="AP48" s="937"/>
      <c r="AQ48" s="950" t="e">
        <f t="shared" si="5"/>
        <v>#DIV/0!</v>
      </c>
      <c r="AR48" s="951"/>
      <c r="AS48" s="951"/>
      <c r="AT48" s="967">
        <f t="shared" si="6"/>
        <v>0</v>
      </c>
      <c r="AU48" s="967"/>
      <c r="AV48" s="967"/>
      <c r="AW48" s="951" t="e">
        <f t="shared" si="7"/>
        <v>#DIV/0!</v>
      </c>
      <c r="AX48" s="951"/>
      <c r="AY48" s="968"/>
      <c r="AZ48" s="203"/>
      <c r="BA48" s="983">
        <f>'Qualified Basis 3335-C'!U50</f>
        <v>0</v>
      </c>
      <c r="BB48" s="984"/>
      <c r="BC48" s="984"/>
      <c r="BD48" s="985">
        <f>'Qualified Basis 3335-C'!V50</f>
        <v>0</v>
      </c>
      <c r="BE48" s="985"/>
      <c r="BF48" s="966">
        <f t="shared" si="8"/>
        <v>0</v>
      </c>
      <c r="BG48" s="966"/>
      <c r="BH48" s="966"/>
      <c r="BI48" s="941">
        <f>'Qualified Basis 3335-C'!T50</f>
        <v>0</v>
      </c>
      <c r="BJ48" s="941"/>
      <c r="BK48" s="941"/>
      <c r="BL48" s="986" t="e">
        <f>ROUND($F$12*'Qualified Basis 3335-C'!R50,0)</f>
        <v>#DIV/0!</v>
      </c>
      <c r="BM48" s="987"/>
      <c r="BN48" s="988"/>
      <c r="BO48" s="950" t="e">
        <f t="shared" si="9"/>
        <v>#DIV/0!</v>
      </c>
      <c r="BP48" s="951"/>
      <c r="BQ48" s="951"/>
      <c r="BR48" s="967">
        <f t="shared" si="10"/>
        <v>0</v>
      </c>
      <c r="BS48" s="967"/>
      <c r="BT48" s="967"/>
      <c r="BU48" s="980" t="e">
        <f t="shared" si="11"/>
        <v>#DIV/0!</v>
      </c>
      <c r="BV48" s="981"/>
      <c r="BW48" s="982"/>
      <c r="BX48" s="315"/>
      <c r="BY48" s="321" t="e">
        <f t="shared" si="12"/>
        <v>#DIV/0!</v>
      </c>
      <c r="BZ48" s="322" t="e">
        <f t="shared" si="13"/>
        <v>#DIV/0!</v>
      </c>
    </row>
    <row r="49" spans="2:78" ht="15.75" customHeight="1" thickBot="1">
      <c r="B49" s="199">
        <f>'Qualified Basis 3335-C'!B51</f>
        <v>0</v>
      </c>
      <c r="C49" s="931">
        <f>'Qualified Basis 3335-C'!G51</f>
        <v>0</v>
      </c>
      <c r="D49" s="932"/>
      <c r="E49" s="933"/>
      <c r="F49" s="942">
        <f>'Qualified Basis 3335-C'!H51</f>
        <v>0</v>
      </c>
      <c r="G49" s="943"/>
      <c r="H49" s="944"/>
      <c r="I49" s="938">
        <f t="shared" si="0"/>
        <v>0</v>
      </c>
      <c r="J49" s="939"/>
      <c r="K49" s="940"/>
      <c r="L49" s="941">
        <f>'Qualified Basis 3335-C'!F51</f>
        <v>0</v>
      </c>
      <c r="M49" s="941"/>
      <c r="N49" s="941"/>
      <c r="O49" s="936" t="e">
        <f>ROUND('Qualified Basis 3335-C'!D51*'Allocated Credit 3335-CS '!$F$12,0)</f>
        <v>#DIV/0!</v>
      </c>
      <c r="P49" s="936"/>
      <c r="Q49" s="937"/>
      <c r="R49" s="950" t="e">
        <f t="shared" si="1"/>
        <v>#DIV/0!</v>
      </c>
      <c r="S49" s="951"/>
      <c r="T49" s="951"/>
      <c r="U49" s="945">
        <f t="shared" si="2"/>
        <v>0</v>
      </c>
      <c r="V49" s="946"/>
      <c r="W49" s="947"/>
      <c r="X49" s="934" t="e">
        <f t="shared" si="3"/>
        <v>#DIV/0!</v>
      </c>
      <c r="Y49" s="934"/>
      <c r="Z49" s="935"/>
      <c r="AA49" s="203"/>
      <c r="AB49" s="964">
        <f>'Qualified Basis 3335-C'!N51</f>
        <v>0</v>
      </c>
      <c r="AC49" s="964"/>
      <c r="AD49" s="965"/>
      <c r="AE49" s="936">
        <f>'Qualified Basis 3335-C'!O51</f>
        <v>0</v>
      </c>
      <c r="AF49" s="936"/>
      <c r="AG49" s="936"/>
      <c r="AH49" s="966">
        <f t="shared" si="4"/>
        <v>0</v>
      </c>
      <c r="AI49" s="966"/>
      <c r="AJ49" s="966"/>
      <c r="AK49" s="941">
        <f>'Qualified Basis 3335-C'!M51</f>
        <v>0</v>
      </c>
      <c r="AL49" s="941"/>
      <c r="AM49" s="941"/>
      <c r="AN49" s="936" t="e">
        <f>ROUND('Qualified Basis 3335-C'!K51*'Allocated Credit 3335-CS '!$F$12,0)</f>
        <v>#DIV/0!</v>
      </c>
      <c r="AO49" s="936"/>
      <c r="AP49" s="937"/>
      <c r="AQ49" s="950" t="e">
        <f t="shared" si="5"/>
        <v>#DIV/0!</v>
      </c>
      <c r="AR49" s="951"/>
      <c r="AS49" s="951"/>
      <c r="AT49" s="967">
        <f t="shared" si="6"/>
        <v>0</v>
      </c>
      <c r="AU49" s="967"/>
      <c r="AV49" s="967"/>
      <c r="AW49" s="951" t="e">
        <f t="shared" si="7"/>
        <v>#DIV/0!</v>
      </c>
      <c r="AX49" s="951"/>
      <c r="AY49" s="968"/>
      <c r="AZ49" s="203"/>
      <c r="BA49" s="983">
        <f>'Qualified Basis 3335-C'!U51</f>
        <v>0</v>
      </c>
      <c r="BB49" s="984"/>
      <c r="BC49" s="984"/>
      <c r="BD49" s="985">
        <f>'Qualified Basis 3335-C'!V51</f>
        <v>0</v>
      </c>
      <c r="BE49" s="985"/>
      <c r="BF49" s="966">
        <f t="shared" si="8"/>
        <v>0</v>
      </c>
      <c r="BG49" s="966"/>
      <c r="BH49" s="966"/>
      <c r="BI49" s="941">
        <f>'Qualified Basis 3335-C'!T51</f>
        <v>0</v>
      </c>
      <c r="BJ49" s="941"/>
      <c r="BK49" s="941"/>
      <c r="BL49" s="986" t="e">
        <f>ROUND($F$12*'Qualified Basis 3335-C'!R51,0)</f>
        <v>#DIV/0!</v>
      </c>
      <c r="BM49" s="987"/>
      <c r="BN49" s="988"/>
      <c r="BO49" s="950" t="e">
        <f t="shared" si="9"/>
        <v>#DIV/0!</v>
      </c>
      <c r="BP49" s="951"/>
      <c r="BQ49" s="951"/>
      <c r="BR49" s="967">
        <f t="shared" si="10"/>
        <v>0</v>
      </c>
      <c r="BS49" s="967"/>
      <c r="BT49" s="967"/>
      <c r="BU49" s="980" t="e">
        <f t="shared" si="11"/>
        <v>#DIV/0!</v>
      </c>
      <c r="BV49" s="981"/>
      <c r="BW49" s="982"/>
      <c r="BX49" s="315"/>
      <c r="BY49" s="321" t="e">
        <f t="shared" si="12"/>
        <v>#DIV/0!</v>
      </c>
      <c r="BZ49" s="322" t="e">
        <f t="shared" si="13"/>
        <v>#DIV/0!</v>
      </c>
    </row>
    <row r="50" spans="2:78" ht="15.75" customHeight="1" thickBot="1">
      <c r="B50" s="199">
        <f>'Qualified Basis 3335-C'!B52</f>
        <v>0</v>
      </c>
      <c r="C50" s="931">
        <f>'Qualified Basis 3335-C'!G52</f>
        <v>0</v>
      </c>
      <c r="D50" s="932"/>
      <c r="E50" s="933"/>
      <c r="F50" s="942">
        <f>'Qualified Basis 3335-C'!H52</f>
        <v>0</v>
      </c>
      <c r="G50" s="943"/>
      <c r="H50" s="944"/>
      <c r="I50" s="938">
        <f t="shared" si="0"/>
        <v>0</v>
      </c>
      <c r="J50" s="939"/>
      <c r="K50" s="940"/>
      <c r="L50" s="941">
        <f>'Qualified Basis 3335-C'!F52</f>
        <v>0</v>
      </c>
      <c r="M50" s="941"/>
      <c r="N50" s="941"/>
      <c r="O50" s="936" t="e">
        <f>ROUND('Qualified Basis 3335-C'!D52*'Allocated Credit 3335-CS '!$F$12,0)</f>
        <v>#DIV/0!</v>
      </c>
      <c r="P50" s="936"/>
      <c r="Q50" s="937"/>
      <c r="R50" s="950" t="e">
        <f t="shared" si="1"/>
        <v>#DIV/0!</v>
      </c>
      <c r="S50" s="951"/>
      <c r="T50" s="951"/>
      <c r="U50" s="945">
        <f t="shared" si="2"/>
        <v>0</v>
      </c>
      <c r="V50" s="946"/>
      <c r="W50" s="947"/>
      <c r="X50" s="934" t="e">
        <f t="shared" si="3"/>
        <v>#DIV/0!</v>
      </c>
      <c r="Y50" s="934"/>
      <c r="Z50" s="935"/>
      <c r="AA50" s="203"/>
      <c r="AB50" s="964">
        <f>'Qualified Basis 3335-C'!N52</f>
        <v>0</v>
      </c>
      <c r="AC50" s="964"/>
      <c r="AD50" s="965"/>
      <c r="AE50" s="936">
        <f>'Qualified Basis 3335-C'!O52</f>
        <v>0</v>
      </c>
      <c r="AF50" s="936"/>
      <c r="AG50" s="936"/>
      <c r="AH50" s="966">
        <f t="shared" si="4"/>
        <v>0</v>
      </c>
      <c r="AI50" s="966"/>
      <c r="AJ50" s="966"/>
      <c r="AK50" s="941">
        <f>'Qualified Basis 3335-C'!M52</f>
        <v>0</v>
      </c>
      <c r="AL50" s="941"/>
      <c r="AM50" s="941"/>
      <c r="AN50" s="936" t="e">
        <f>ROUND('Qualified Basis 3335-C'!K52*'Allocated Credit 3335-CS '!$F$12,0)</f>
        <v>#DIV/0!</v>
      </c>
      <c r="AO50" s="936"/>
      <c r="AP50" s="937"/>
      <c r="AQ50" s="950" t="e">
        <f t="shared" si="5"/>
        <v>#DIV/0!</v>
      </c>
      <c r="AR50" s="951"/>
      <c r="AS50" s="951"/>
      <c r="AT50" s="967">
        <f t="shared" si="6"/>
        <v>0</v>
      </c>
      <c r="AU50" s="967"/>
      <c r="AV50" s="967"/>
      <c r="AW50" s="951" t="e">
        <f t="shared" si="7"/>
        <v>#DIV/0!</v>
      </c>
      <c r="AX50" s="951"/>
      <c r="AY50" s="968"/>
      <c r="AZ50" s="203"/>
      <c r="BA50" s="983">
        <f>'Qualified Basis 3335-C'!U52</f>
        <v>0</v>
      </c>
      <c r="BB50" s="984"/>
      <c r="BC50" s="984"/>
      <c r="BD50" s="985">
        <f>'Qualified Basis 3335-C'!V52</f>
        <v>0</v>
      </c>
      <c r="BE50" s="985"/>
      <c r="BF50" s="966">
        <f t="shared" si="8"/>
        <v>0</v>
      </c>
      <c r="BG50" s="966"/>
      <c r="BH50" s="966"/>
      <c r="BI50" s="941">
        <f>'Qualified Basis 3335-C'!T52</f>
        <v>0</v>
      </c>
      <c r="BJ50" s="941"/>
      <c r="BK50" s="941"/>
      <c r="BL50" s="986" t="e">
        <f>ROUND($F$12*'Qualified Basis 3335-C'!R52,0)</f>
        <v>#DIV/0!</v>
      </c>
      <c r="BM50" s="987"/>
      <c r="BN50" s="988"/>
      <c r="BO50" s="950" t="e">
        <f t="shared" si="9"/>
        <v>#DIV/0!</v>
      </c>
      <c r="BP50" s="951"/>
      <c r="BQ50" s="951"/>
      <c r="BR50" s="967">
        <f t="shared" si="10"/>
        <v>0</v>
      </c>
      <c r="BS50" s="967"/>
      <c r="BT50" s="967"/>
      <c r="BU50" s="980" t="e">
        <f t="shared" si="11"/>
        <v>#DIV/0!</v>
      </c>
      <c r="BV50" s="981"/>
      <c r="BW50" s="982"/>
      <c r="BX50" s="315"/>
      <c r="BY50" s="321" t="e">
        <f t="shared" si="12"/>
        <v>#DIV/0!</v>
      </c>
      <c r="BZ50" s="322" t="e">
        <f t="shared" si="13"/>
        <v>#DIV/0!</v>
      </c>
    </row>
    <row r="51" spans="2:78" ht="15.75" customHeight="1" thickBot="1">
      <c r="B51" s="199">
        <f>'Qualified Basis 3335-C'!B53</f>
        <v>0</v>
      </c>
      <c r="C51" s="931">
        <f>'Qualified Basis 3335-C'!G53</f>
        <v>0</v>
      </c>
      <c r="D51" s="932"/>
      <c r="E51" s="933"/>
      <c r="F51" s="942">
        <f>'Qualified Basis 3335-C'!H53</f>
        <v>0</v>
      </c>
      <c r="G51" s="943"/>
      <c r="H51" s="944"/>
      <c r="I51" s="938">
        <f t="shared" si="0"/>
        <v>0</v>
      </c>
      <c r="J51" s="939"/>
      <c r="K51" s="940"/>
      <c r="L51" s="941">
        <f>'Qualified Basis 3335-C'!F53</f>
        <v>0</v>
      </c>
      <c r="M51" s="941"/>
      <c r="N51" s="941"/>
      <c r="O51" s="936" t="e">
        <f>ROUND('Qualified Basis 3335-C'!D53*'Allocated Credit 3335-CS '!$F$12,0)</f>
        <v>#DIV/0!</v>
      </c>
      <c r="P51" s="936"/>
      <c r="Q51" s="937"/>
      <c r="R51" s="950" t="e">
        <f t="shared" si="1"/>
        <v>#DIV/0!</v>
      </c>
      <c r="S51" s="951"/>
      <c r="T51" s="951"/>
      <c r="U51" s="945">
        <f t="shared" si="2"/>
        <v>0</v>
      </c>
      <c r="V51" s="946"/>
      <c r="W51" s="947"/>
      <c r="X51" s="934" t="e">
        <f t="shared" si="3"/>
        <v>#DIV/0!</v>
      </c>
      <c r="Y51" s="934"/>
      <c r="Z51" s="935"/>
      <c r="AA51" s="203"/>
      <c r="AB51" s="964">
        <f>'Qualified Basis 3335-C'!N53</f>
        <v>0</v>
      </c>
      <c r="AC51" s="964"/>
      <c r="AD51" s="965"/>
      <c r="AE51" s="936">
        <f>'Qualified Basis 3335-C'!O53</f>
        <v>0</v>
      </c>
      <c r="AF51" s="936"/>
      <c r="AG51" s="936"/>
      <c r="AH51" s="966">
        <f t="shared" si="4"/>
        <v>0</v>
      </c>
      <c r="AI51" s="966"/>
      <c r="AJ51" s="966"/>
      <c r="AK51" s="941">
        <f>'Qualified Basis 3335-C'!M53</f>
        <v>0</v>
      </c>
      <c r="AL51" s="941"/>
      <c r="AM51" s="941"/>
      <c r="AN51" s="936" t="e">
        <f>ROUND('Qualified Basis 3335-C'!K53*'Allocated Credit 3335-CS '!$F$12,0)</f>
        <v>#DIV/0!</v>
      </c>
      <c r="AO51" s="936"/>
      <c r="AP51" s="937"/>
      <c r="AQ51" s="950" t="e">
        <f t="shared" si="5"/>
        <v>#DIV/0!</v>
      </c>
      <c r="AR51" s="951"/>
      <c r="AS51" s="951"/>
      <c r="AT51" s="967">
        <f t="shared" si="6"/>
        <v>0</v>
      </c>
      <c r="AU51" s="967"/>
      <c r="AV51" s="967"/>
      <c r="AW51" s="951" t="e">
        <f t="shared" si="7"/>
        <v>#DIV/0!</v>
      </c>
      <c r="AX51" s="951"/>
      <c r="AY51" s="968"/>
      <c r="AZ51" s="203"/>
      <c r="BA51" s="983">
        <f>'Qualified Basis 3335-C'!U53</f>
        <v>0</v>
      </c>
      <c r="BB51" s="984"/>
      <c r="BC51" s="984"/>
      <c r="BD51" s="985">
        <f>'Qualified Basis 3335-C'!V53</f>
        <v>0</v>
      </c>
      <c r="BE51" s="985"/>
      <c r="BF51" s="966">
        <f t="shared" si="8"/>
        <v>0</v>
      </c>
      <c r="BG51" s="966"/>
      <c r="BH51" s="966"/>
      <c r="BI51" s="941">
        <f>'Qualified Basis 3335-C'!T53</f>
        <v>0</v>
      </c>
      <c r="BJ51" s="941"/>
      <c r="BK51" s="941"/>
      <c r="BL51" s="986" t="e">
        <f>ROUND($F$12*'Qualified Basis 3335-C'!R53,0)</f>
        <v>#DIV/0!</v>
      </c>
      <c r="BM51" s="987"/>
      <c r="BN51" s="988"/>
      <c r="BO51" s="950" t="e">
        <f t="shared" si="9"/>
        <v>#DIV/0!</v>
      </c>
      <c r="BP51" s="951"/>
      <c r="BQ51" s="951"/>
      <c r="BR51" s="967">
        <f t="shared" si="10"/>
        <v>0</v>
      </c>
      <c r="BS51" s="967"/>
      <c r="BT51" s="967"/>
      <c r="BU51" s="980" t="e">
        <f t="shared" si="11"/>
        <v>#DIV/0!</v>
      </c>
      <c r="BV51" s="981"/>
      <c r="BW51" s="982"/>
      <c r="BX51" s="315"/>
      <c r="BY51" s="321" t="e">
        <f t="shared" si="12"/>
        <v>#DIV/0!</v>
      </c>
      <c r="BZ51" s="322" t="e">
        <f t="shared" si="13"/>
        <v>#DIV/0!</v>
      </c>
    </row>
    <row r="52" spans="2:78" ht="15.75" customHeight="1" thickBot="1">
      <c r="B52" s="199">
        <f>'Qualified Basis 3335-C'!B54</f>
        <v>0</v>
      </c>
      <c r="C52" s="931">
        <f>'Qualified Basis 3335-C'!G54</f>
        <v>0</v>
      </c>
      <c r="D52" s="932"/>
      <c r="E52" s="933"/>
      <c r="F52" s="942">
        <f>'Qualified Basis 3335-C'!H54</f>
        <v>0</v>
      </c>
      <c r="G52" s="943"/>
      <c r="H52" s="944"/>
      <c r="I52" s="938">
        <f t="shared" si="0"/>
        <v>0</v>
      </c>
      <c r="J52" s="939"/>
      <c r="K52" s="940"/>
      <c r="L52" s="941">
        <f>'Qualified Basis 3335-C'!F54</f>
        <v>0</v>
      </c>
      <c r="M52" s="941"/>
      <c r="N52" s="941"/>
      <c r="O52" s="936" t="e">
        <f>ROUND('Qualified Basis 3335-C'!D54*'Allocated Credit 3335-CS '!$F$12,0)</f>
        <v>#DIV/0!</v>
      </c>
      <c r="P52" s="936"/>
      <c r="Q52" s="937"/>
      <c r="R52" s="950" t="e">
        <f t="shared" si="1"/>
        <v>#DIV/0!</v>
      </c>
      <c r="S52" s="951"/>
      <c r="T52" s="951"/>
      <c r="U52" s="945">
        <f t="shared" si="2"/>
        <v>0</v>
      </c>
      <c r="V52" s="946"/>
      <c r="W52" s="947"/>
      <c r="X52" s="934" t="e">
        <f t="shared" si="3"/>
        <v>#DIV/0!</v>
      </c>
      <c r="Y52" s="934"/>
      <c r="Z52" s="935"/>
      <c r="AA52" s="203"/>
      <c r="AB52" s="964">
        <f>'Qualified Basis 3335-C'!N54</f>
        <v>0</v>
      </c>
      <c r="AC52" s="964"/>
      <c r="AD52" s="965"/>
      <c r="AE52" s="936">
        <f>'Qualified Basis 3335-C'!O54</f>
        <v>0</v>
      </c>
      <c r="AF52" s="936"/>
      <c r="AG52" s="936"/>
      <c r="AH52" s="966">
        <f t="shared" si="4"/>
        <v>0</v>
      </c>
      <c r="AI52" s="966"/>
      <c r="AJ52" s="966"/>
      <c r="AK52" s="941">
        <f>'Qualified Basis 3335-C'!M54</f>
        <v>0</v>
      </c>
      <c r="AL52" s="941"/>
      <c r="AM52" s="941"/>
      <c r="AN52" s="936" t="e">
        <f>ROUND('Qualified Basis 3335-C'!K54*'Allocated Credit 3335-CS '!$F$12,0)</f>
        <v>#DIV/0!</v>
      </c>
      <c r="AO52" s="936"/>
      <c r="AP52" s="937"/>
      <c r="AQ52" s="950" t="e">
        <f t="shared" si="5"/>
        <v>#DIV/0!</v>
      </c>
      <c r="AR52" s="951"/>
      <c r="AS52" s="951"/>
      <c r="AT52" s="967">
        <f t="shared" si="6"/>
        <v>0</v>
      </c>
      <c r="AU52" s="967"/>
      <c r="AV52" s="967"/>
      <c r="AW52" s="951" t="e">
        <f t="shared" si="7"/>
        <v>#DIV/0!</v>
      </c>
      <c r="AX52" s="951"/>
      <c r="AY52" s="968"/>
      <c r="AZ52" s="203"/>
      <c r="BA52" s="983">
        <f>'Qualified Basis 3335-C'!U54</f>
        <v>0</v>
      </c>
      <c r="BB52" s="984"/>
      <c r="BC52" s="984"/>
      <c r="BD52" s="985">
        <f>'Qualified Basis 3335-C'!V54</f>
        <v>0</v>
      </c>
      <c r="BE52" s="985"/>
      <c r="BF52" s="966">
        <f t="shared" si="8"/>
        <v>0</v>
      </c>
      <c r="BG52" s="966"/>
      <c r="BH52" s="966"/>
      <c r="BI52" s="941">
        <f>'Qualified Basis 3335-C'!T54</f>
        <v>0</v>
      </c>
      <c r="BJ52" s="941"/>
      <c r="BK52" s="941"/>
      <c r="BL52" s="986" t="e">
        <f>ROUND($F$12*'Qualified Basis 3335-C'!R54,0)</f>
        <v>#DIV/0!</v>
      </c>
      <c r="BM52" s="987"/>
      <c r="BN52" s="988"/>
      <c r="BO52" s="950" t="e">
        <f t="shared" si="9"/>
        <v>#DIV/0!</v>
      </c>
      <c r="BP52" s="951"/>
      <c r="BQ52" s="951"/>
      <c r="BR52" s="967">
        <f t="shared" si="10"/>
        <v>0</v>
      </c>
      <c r="BS52" s="967"/>
      <c r="BT52" s="967"/>
      <c r="BU52" s="980" t="e">
        <f t="shared" si="11"/>
        <v>#DIV/0!</v>
      </c>
      <c r="BV52" s="981"/>
      <c r="BW52" s="982"/>
      <c r="BX52" s="315"/>
      <c r="BY52" s="321" t="e">
        <f t="shared" si="12"/>
        <v>#DIV/0!</v>
      </c>
      <c r="BZ52" s="322" t="e">
        <f t="shared" si="13"/>
        <v>#DIV/0!</v>
      </c>
    </row>
    <row r="53" spans="2:78" ht="15.75" customHeight="1" thickBot="1">
      <c r="B53" s="199">
        <f>'Qualified Basis 3335-C'!B55</f>
        <v>0</v>
      </c>
      <c r="C53" s="931">
        <f>'Qualified Basis 3335-C'!G55</f>
        <v>0</v>
      </c>
      <c r="D53" s="932"/>
      <c r="E53" s="933"/>
      <c r="F53" s="942">
        <f>'Qualified Basis 3335-C'!H55</f>
        <v>0</v>
      </c>
      <c r="G53" s="943"/>
      <c r="H53" s="944"/>
      <c r="I53" s="938">
        <f t="shared" si="0"/>
        <v>0</v>
      </c>
      <c r="J53" s="939"/>
      <c r="K53" s="940"/>
      <c r="L53" s="941">
        <f>'Qualified Basis 3335-C'!F55</f>
        <v>0</v>
      </c>
      <c r="M53" s="941"/>
      <c r="N53" s="941"/>
      <c r="O53" s="936" t="e">
        <f>ROUND('Qualified Basis 3335-C'!D55*'Allocated Credit 3335-CS '!$F$12,0)</f>
        <v>#DIV/0!</v>
      </c>
      <c r="P53" s="936"/>
      <c r="Q53" s="937"/>
      <c r="R53" s="950" t="e">
        <f t="shared" si="1"/>
        <v>#DIV/0!</v>
      </c>
      <c r="S53" s="951"/>
      <c r="T53" s="951"/>
      <c r="U53" s="945">
        <f t="shared" si="2"/>
        <v>0</v>
      </c>
      <c r="V53" s="946"/>
      <c r="W53" s="947"/>
      <c r="X53" s="934" t="e">
        <f t="shared" si="3"/>
        <v>#DIV/0!</v>
      </c>
      <c r="Y53" s="934"/>
      <c r="Z53" s="935"/>
      <c r="AA53" s="203"/>
      <c r="AB53" s="964">
        <f>'Qualified Basis 3335-C'!N55</f>
        <v>0</v>
      </c>
      <c r="AC53" s="964"/>
      <c r="AD53" s="965"/>
      <c r="AE53" s="936">
        <f>'Qualified Basis 3335-C'!O55</f>
        <v>0</v>
      </c>
      <c r="AF53" s="936"/>
      <c r="AG53" s="936"/>
      <c r="AH53" s="966">
        <f t="shared" si="4"/>
        <v>0</v>
      </c>
      <c r="AI53" s="966"/>
      <c r="AJ53" s="966"/>
      <c r="AK53" s="941">
        <f>'Qualified Basis 3335-C'!M55</f>
        <v>0</v>
      </c>
      <c r="AL53" s="941"/>
      <c r="AM53" s="941"/>
      <c r="AN53" s="936" t="e">
        <f>ROUND('Qualified Basis 3335-C'!K55*'Allocated Credit 3335-CS '!$F$12,0)</f>
        <v>#DIV/0!</v>
      </c>
      <c r="AO53" s="936"/>
      <c r="AP53" s="937"/>
      <c r="AQ53" s="950" t="e">
        <f t="shared" si="5"/>
        <v>#DIV/0!</v>
      </c>
      <c r="AR53" s="951"/>
      <c r="AS53" s="951"/>
      <c r="AT53" s="967">
        <f t="shared" si="6"/>
        <v>0</v>
      </c>
      <c r="AU53" s="967"/>
      <c r="AV53" s="967"/>
      <c r="AW53" s="951" t="e">
        <f t="shared" si="7"/>
        <v>#DIV/0!</v>
      </c>
      <c r="AX53" s="951"/>
      <c r="AY53" s="968"/>
      <c r="AZ53" s="203"/>
      <c r="BA53" s="983">
        <f>'Qualified Basis 3335-C'!U55</f>
        <v>0</v>
      </c>
      <c r="BB53" s="984"/>
      <c r="BC53" s="984"/>
      <c r="BD53" s="985">
        <f>'Qualified Basis 3335-C'!V55</f>
        <v>0</v>
      </c>
      <c r="BE53" s="985"/>
      <c r="BF53" s="966">
        <f t="shared" si="8"/>
        <v>0</v>
      </c>
      <c r="BG53" s="966"/>
      <c r="BH53" s="966"/>
      <c r="BI53" s="941">
        <f>'Qualified Basis 3335-C'!T55</f>
        <v>0</v>
      </c>
      <c r="BJ53" s="941"/>
      <c r="BK53" s="941"/>
      <c r="BL53" s="986" t="e">
        <f>ROUND($F$12*'Qualified Basis 3335-C'!R55,0)</f>
        <v>#DIV/0!</v>
      </c>
      <c r="BM53" s="987"/>
      <c r="BN53" s="988"/>
      <c r="BO53" s="950" t="e">
        <f t="shared" si="9"/>
        <v>#DIV/0!</v>
      </c>
      <c r="BP53" s="951"/>
      <c r="BQ53" s="951"/>
      <c r="BR53" s="967">
        <f t="shared" si="10"/>
        <v>0</v>
      </c>
      <c r="BS53" s="967"/>
      <c r="BT53" s="967"/>
      <c r="BU53" s="980" t="e">
        <f t="shared" si="11"/>
        <v>#DIV/0!</v>
      </c>
      <c r="BV53" s="981"/>
      <c r="BW53" s="982"/>
      <c r="BX53" s="315"/>
      <c r="BY53" s="321" t="e">
        <f t="shared" si="12"/>
        <v>#DIV/0!</v>
      </c>
      <c r="BZ53" s="322" t="e">
        <f t="shared" si="13"/>
        <v>#DIV/0!</v>
      </c>
    </row>
    <row r="54" spans="2:78" ht="15.75" customHeight="1" thickBot="1">
      <c r="B54" s="199">
        <f>'Qualified Basis 3335-C'!B56</f>
        <v>0</v>
      </c>
      <c r="C54" s="931">
        <f>'Qualified Basis 3335-C'!G56</f>
        <v>0</v>
      </c>
      <c r="D54" s="932"/>
      <c r="E54" s="933"/>
      <c r="F54" s="942">
        <f>'Qualified Basis 3335-C'!H56</f>
        <v>0</v>
      </c>
      <c r="G54" s="943"/>
      <c r="H54" s="944"/>
      <c r="I54" s="938">
        <f t="shared" si="0"/>
        <v>0</v>
      </c>
      <c r="J54" s="939"/>
      <c r="K54" s="940"/>
      <c r="L54" s="941">
        <f>'Qualified Basis 3335-C'!F56</f>
        <v>0</v>
      </c>
      <c r="M54" s="941"/>
      <c r="N54" s="941"/>
      <c r="O54" s="936" t="e">
        <f>ROUND('Qualified Basis 3335-C'!D56*'Allocated Credit 3335-CS '!$F$12,0)</f>
        <v>#DIV/0!</v>
      </c>
      <c r="P54" s="936"/>
      <c r="Q54" s="937"/>
      <c r="R54" s="950" t="e">
        <f t="shared" si="1"/>
        <v>#DIV/0!</v>
      </c>
      <c r="S54" s="951"/>
      <c r="T54" s="951"/>
      <c r="U54" s="945">
        <f t="shared" si="2"/>
        <v>0</v>
      </c>
      <c r="V54" s="946"/>
      <c r="W54" s="947"/>
      <c r="X54" s="934" t="e">
        <f t="shared" si="3"/>
        <v>#DIV/0!</v>
      </c>
      <c r="Y54" s="934"/>
      <c r="Z54" s="935"/>
      <c r="AA54" s="203"/>
      <c r="AB54" s="964">
        <f>'Qualified Basis 3335-C'!N56</f>
        <v>0</v>
      </c>
      <c r="AC54" s="964"/>
      <c r="AD54" s="965"/>
      <c r="AE54" s="936">
        <f>'Qualified Basis 3335-C'!O56</f>
        <v>0</v>
      </c>
      <c r="AF54" s="936"/>
      <c r="AG54" s="936"/>
      <c r="AH54" s="966">
        <f t="shared" si="4"/>
        <v>0</v>
      </c>
      <c r="AI54" s="966"/>
      <c r="AJ54" s="966"/>
      <c r="AK54" s="941">
        <f>'Qualified Basis 3335-C'!M56</f>
        <v>0</v>
      </c>
      <c r="AL54" s="941"/>
      <c r="AM54" s="941"/>
      <c r="AN54" s="936" t="e">
        <f>ROUND('Qualified Basis 3335-C'!K56*'Allocated Credit 3335-CS '!$F$12,0)</f>
        <v>#DIV/0!</v>
      </c>
      <c r="AO54" s="936"/>
      <c r="AP54" s="937"/>
      <c r="AQ54" s="950" t="e">
        <f t="shared" si="5"/>
        <v>#DIV/0!</v>
      </c>
      <c r="AR54" s="951"/>
      <c r="AS54" s="951"/>
      <c r="AT54" s="967">
        <f t="shared" si="6"/>
        <v>0</v>
      </c>
      <c r="AU54" s="967"/>
      <c r="AV54" s="967"/>
      <c r="AW54" s="951" t="e">
        <f t="shared" si="7"/>
        <v>#DIV/0!</v>
      </c>
      <c r="AX54" s="951"/>
      <c r="AY54" s="968"/>
      <c r="AZ54" s="203"/>
      <c r="BA54" s="983">
        <f>'Qualified Basis 3335-C'!U56</f>
        <v>0</v>
      </c>
      <c r="BB54" s="984"/>
      <c r="BC54" s="984"/>
      <c r="BD54" s="985">
        <f>'Qualified Basis 3335-C'!V56</f>
        <v>0</v>
      </c>
      <c r="BE54" s="985"/>
      <c r="BF54" s="966">
        <f t="shared" si="8"/>
        <v>0</v>
      </c>
      <c r="BG54" s="966"/>
      <c r="BH54" s="966"/>
      <c r="BI54" s="941">
        <f>'Qualified Basis 3335-C'!T56</f>
        <v>0</v>
      </c>
      <c r="BJ54" s="941"/>
      <c r="BK54" s="941"/>
      <c r="BL54" s="986" t="e">
        <f>ROUND($F$12*'Qualified Basis 3335-C'!R56,0)</f>
        <v>#DIV/0!</v>
      </c>
      <c r="BM54" s="987"/>
      <c r="BN54" s="988"/>
      <c r="BO54" s="950" t="e">
        <f t="shared" si="9"/>
        <v>#DIV/0!</v>
      </c>
      <c r="BP54" s="951"/>
      <c r="BQ54" s="951"/>
      <c r="BR54" s="967">
        <f t="shared" si="10"/>
        <v>0</v>
      </c>
      <c r="BS54" s="967"/>
      <c r="BT54" s="967"/>
      <c r="BU54" s="980" t="e">
        <f t="shared" si="11"/>
        <v>#DIV/0!</v>
      </c>
      <c r="BV54" s="981"/>
      <c r="BW54" s="982"/>
      <c r="BX54" s="315"/>
      <c r="BY54" s="321" t="e">
        <f t="shared" si="12"/>
        <v>#DIV/0!</v>
      </c>
      <c r="BZ54" s="322" t="e">
        <f t="shared" si="13"/>
        <v>#DIV/0!</v>
      </c>
    </row>
    <row r="55" spans="2:78" ht="15.75" customHeight="1" thickBot="1">
      <c r="B55" s="199">
        <f>'Qualified Basis 3335-C'!B57</f>
        <v>0</v>
      </c>
      <c r="C55" s="931">
        <f>'Qualified Basis 3335-C'!G57</f>
        <v>0</v>
      </c>
      <c r="D55" s="932"/>
      <c r="E55" s="933"/>
      <c r="F55" s="942">
        <f>'Qualified Basis 3335-C'!H57</f>
        <v>0</v>
      </c>
      <c r="G55" s="943"/>
      <c r="H55" s="944"/>
      <c r="I55" s="938">
        <f t="shared" si="0"/>
        <v>0</v>
      </c>
      <c r="J55" s="939"/>
      <c r="K55" s="940"/>
      <c r="L55" s="941">
        <f>'Qualified Basis 3335-C'!F57</f>
        <v>0</v>
      </c>
      <c r="M55" s="941"/>
      <c r="N55" s="941"/>
      <c r="O55" s="936" t="e">
        <f>ROUND('Qualified Basis 3335-C'!D57*'Allocated Credit 3335-CS '!$F$12,0)</f>
        <v>#DIV/0!</v>
      </c>
      <c r="P55" s="936"/>
      <c r="Q55" s="937"/>
      <c r="R55" s="950" t="e">
        <f t="shared" si="1"/>
        <v>#DIV/0!</v>
      </c>
      <c r="S55" s="951"/>
      <c r="T55" s="951"/>
      <c r="U55" s="945">
        <f t="shared" si="2"/>
        <v>0</v>
      </c>
      <c r="V55" s="946"/>
      <c r="W55" s="947"/>
      <c r="X55" s="934" t="e">
        <f t="shared" si="3"/>
        <v>#DIV/0!</v>
      </c>
      <c r="Y55" s="934"/>
      <c r="Z55" s="935"/>
      <c r="AA55" s="203"/>
      <c r="AB55" s="964">
        <f>'Qualified Basis 3335-C'!N57</f>
        <v>0</v>
      </c>
      <c r="AC55" s="964"/>
      <c r="AD55" s="965"/>
      <c r="AE55" s="936">
        <f>'Qualified Basis 3335-C'!O57</f>
        <v>0</v>
      </c>
      <c r="AF55" s="936"/>
      <c r="AG55" s="936"/>
      <c r="AH55" s="966">
        <f t="shared" si="4"/>
        <v>0</v>
      </c>
      <c r="AI55" s="966"/>
      <c r="AJ55" s="966"/>
      <c r="AK55" s="941">
        <f>'Qualified Basis 3335-C'!M57</f>
        <v>0</v>
      </c>
      <c r="AL55" s="941"/>
      <c r="AM55" s="941"/>
      <c r="AN55" s="936" t="e">
        <f>ROUND('Qualified Basis 3335-C'!K57*'Allocated Credit 3335-CS '!$F$12,0)</f>
        <v>#DIV/0!</v>
      </c>
      <c r="AO55" s="936"/>
      <c r="AP55" s="937"/>
      <c r="AQ55" s="950" t="e">
        <f t="shared" si="5"/>
        <v>#DIV/0!</v>
      </c>
      <c r="AR55" s="951"/>
      <c r="AS55" s="951"/>
      <c r="AT55" s="967">
        <f t="shared" si="6"/>
        <v>0</v>
      </c>
      <c r="AU55" s="967"/>
      <c r="AV55" s="967"/>
      <c r="AW55" s="951" t="e">
        <f t="shared" si="7"/>
        <v>#DIV/0!</v>
      </c>
      <c r="AX55" s="951"/>
      <c r="AY55" s="968"/>
      <c r="AZ55" s="203"/>
      <c r="BA55" s="983">
        <f>'Qualified Basis 3335-C'!U57</f>
        <v>0</v>
      </c>
      <c r="BB55" s="984"/>
      <c r="BC55" s="984"/>
      <c r="BD55" s="985">
        <f>'Qualified Basis 3335-C'!V57</f>
        <v>0</v>
      </c>
      <c r="BE55" s="985"/>
      <c r="BF55" s="966">
        <f t="shared" si="8"/>
        <v>0</v>
      </c>
      <c r="BG55" s="966"/>
      <c r="BH55" s="966"/>
      <c r="BI55" s="941">
        <f>'Qualified Basis 3335-C'!T57</f>
        <v>0</v>
      </c>
      <c r="BJ55" s="941"/>
      <c r="BK55" s="941"/>
      <c r="BL55" s="986" t="e">
        <f>ROUND($F$12*'Qualified Basis 3335-C'!R57,0)</f>
        <v>#DIV/0!</v>
      </c>
      <c r="BM55" s="987"/>
      <c r="BN55" s="988"/>
      <c r="BO55" s="950" t="e">
        <f t="shared" si="9"/>
        <v>#DIV/0!</v>
      </c>
      <c r="BP55" s="951"/>
      <c r="BQ55" s="951"/>
      <c r="BR55" s="967">
        <f t="shared" si="10"/>
        <v>0</v>
      </c>
      <c r="BS55" s="967"/>
      <c r="BT55" s="967"/>
      <c r="BU55" s="980" t="e">
        <f t="shared" si="11"/>
        <v>#DIV/0!</v>
      </c>
      <c r="BV55" s="981"/>
      <c r="BW55" s="982"/>
      <c r="BX55" s="315"/>
      <c r="BY55" s="321" t="e">
        <f t="shared" si="12"/>
        <v>#DIV/0!</v>
      </c>
      <c r="BZ55" s="322" t="e">
        <f t="shared" si="13"/>
        <v>#DIV/0!</v>
      </c>
    </row>
    <row r="56" spans="2:78" ht="15.75" customHeight="1" thickBot="1">
      <c r="B56" s="199">
        <f>'Qualified Basis 3335-C'!B58</f>
        <v>0</v>
      </c>
      <c r="C56" s="931">
        <f>'Qualified Basis 3335-C'!G58</f>
        <v>0</v>
      </c>
      <c r="D56" s="932"/>
      <c r="E56" s="933"/>
      <c r="F56" s="942">
        <f>'Qualified Basis 3335-C'!H58</f>
        <v>0</v>
      </c>
      <c r="G56" s="943"/>
      <c r="H56" s="944"/>
      <c r="I56" s="938">
        <f t="shared" si="0"/>
        <v>0</v>
      </c>
      <c r="J56" s="939"/>
      <c r="K56" s="940"/>
      <c r="L56" s="941">
        <f>'Qualified Basis 3335-C'!F58</f>
        <v>0</v>
      </c>
      <c r="M56" s="941"/>
      <c r="N56" s="941"/>
      <c r="O56" s="936" t="e">
        <f>ROUND('Qualified Basis 3335-C'!D58*'Allocated Credit 3335-CS '!$F$12,0)</f>
        <v>#DIV/0!</v>
      </c>
      <c r="P56" s="936"/>
      <c r="Q56" s="937"/>
      <c r="R56" s="950" t="e">
        <f t="shared" si="1"/>
        <v>#DIV/0!</v>
      </c>
      <c r="S56" s="951"/>
      <c r="T56" s="951"/>
      <c r="U56" s="945">
        <f t="shared" si="2"/>
        <v>0</v>
      </c>
      <c r="V56" s="946"/>
      <c r="W56" s="947"/>
      <c r="X56" s="934" t="e">
        <f t="shared" si="3"/>
        <v>#DIV/0!</v>
      </c>
      <c r="Y56" s="934"/>
      <c r="Z56" s="935"/>
      <c r="AA56" s="203"/>
      <c r="AB56" s="964">
        <f>'Qualified Basis 3335-C'!N58</f>
        <v>0</v>
      </c>
      <c r="AC56" s="964"/>
      <c r="AD56" s="965"/>
      <c r="AE56" s="936">
        <f>'Qualified Basis 3335-C'!O58</f>
        <v>0</v>
      </c>
      <c r="AF56" s="936"/>
      <c r="AG56" s="936"/>
      <c r="AH56" s="966">
        <f t="shared" si="4"/>
        <v>0</v>
      </c>
      <c r="AI56" s="966"/>
      <c r="AJ56" s="966"/>
      <c r="AK56" s="941">
        <f>'Qualified Basis 3335-C'!M58</f>
        <v>0</v>
      </c>
      <c r="AL56" s="941"/>
      <c r="AM56" s="941"/>
      <c r="AN56" s="936" t="e">
        <f>ROUND('Qualified Basis 3335-C'!K58*'Allocated Credit 3335-CS '!$F$12,0)</f>
        <v>#DIV/0!</v>
      </c>
      <c r="AO56" s="936"/>
      <c r="AP56" s="937"/>
      <c r="AQ56" s="950" t="e">
        <f t="shared" si="5"/>
        <v>#DIV/0!</v>
      </c>
      <c r="AR56" s="951"/>
      <c r="AS56" s="951"/>
      <c r="AT56" s="967">
        <f t="shared" si="6"/>
        <v>0</v>
      </c>
      <c r="AU56" s="967"/>
      <c r="AV56" s="967"/>
      <c r="AW56" s="951" t="e">
        <f t="shared" si="7"/>
        <v>#DIV/0!</v>
      </c>
      <c r="AX56" s="951"/>
      <c r="AY56" s="968"/>
      <c r="AZ56" s="203"/>
      <c r="BA56" s="983">
        <f>'Qualified Basis 3335-C'!U58</f>
        <v>0</v>
      </c>
      <c r="BB56" s="984"/>
      <c r="BC56" s="984"/>
      <c r="BD56" s="985">
        <f>'Qualified Basis 3335-C'!V58</f>
        <v>0</v>
      </c>
      <c r="BE56" s="985"/>
      <c r="BF56" s="966">
        <f t="shared" si="8"/>
        <v>0</v>
      </c>
      <c r="BG56" s="966"/>
      <c r="BH56" s="966"/>
      <c r="BI56" s="941">
        <f>'Qualified Basis 3335-C'!T58</f>
        <v>0</v>
      </c>
      <c r="BJ56" s="941"/>
      <c r="BK56" s="941"/>
      <c r="BL56" s="986" t="e">
        <f>ROUND($F$12*'Qualified Basis 3335-C'!R58,0)</f>
        <v>#DIV/0!</v>
      </c>
      <c r="BM56" s="987"/>
      <c r="BN56" s="988"/>
      <c r="BO56" s="950" t="e">
        <f t="shared" si="9"/>
        <v>#DIV/0!</v>
      </c>
      <c r="BP56" s="951"/>
      <c r="BQ56" s="951"/>
      <c r="BR56" s="967">
        <f t="shared" si="10"/>
        <v>0</v>
      </c>
      <c r="BS56" s="967"/>
      <c r="BT56" s="967"/>
      <c r="BU56" s="980" t="e">
        <f t="shared" si="11"/>
        <v>#DIV/0!</v>
      </c>
      <c r="BV56" s="981"/>
      <c r="BW56" s="982"/>
      <c r="BX56" s="315"/>
      <c r="BY56" s="321" t="e">
        <f t="shared" si="12"/>
        <v>#DIV/0!</v>
      </c>
      <c r="BZ56" s="322" t="e">
        <f t="shared" si="13"/>
        <v>#DIV/0!</v>
      </c>
    </row>
    <row r="57" spans="2:78" ht="15.75" customHeight="1" thickBot="1">
      <c r="B57" s="199">
        <f>'Qualified Basis 3335-C'!B59</f>
        <v>0</v>
      </c>
      <c r="C57" s="931">
        <f>'Qualified Basis 3335-C'!G59</f>
        <v>0</v>
      </c>
      <c r="D57" s="932"/>
      <c r="E57" s="933"/>
      <c r="F57" s="942">
        <f>'Qualified Basis 3335-C'!H59</f>
        <v>0</v>
      </c>
      <c r="G57" s="943"/>
      <c r="H57" s="944"/>
      <c r="I57" s="938">
        <f t="shared" si="0"/>
        <v>0</v>
      </c>
      <c r="J57" s="939"/>
      <c r="K57" s="940"/>
      <c r="L57" s="941">
        <f>'Qualified Basis 3335-C'!F59</f>
        <v>0</v>
      </c>
      <c r="M57" s="941"/>
      <c r="N57" s="941"/>
      <c r="O57" s="936" t="e">
        <f>ROUND('Qualified Basis 3335-C'!D59*'Allocated Credit 3335-CS '!$F$12,0)</f>
        <v>#DIV/0!</v>
      </c>
      <c r="P57" s="936"/>
      <c r="Q57" s="937"/>
      <c r="R57" s="950" t="e">
        <f t="shared" si="1"/>
        <v>#DIV/0!</v>
      </c>
      <c r="S57" s="951"/>
      <c r="T57" s="951"/>
      <c r="U57" s="945">
        <f t="shared" si="2"/>
        <v>0</v>
      </c>
      <c r="V57" s="946"/>
      <c r="W57" s="947"/>
      <c r="X57" s="934" t="e">
        <f t="shared" si="3"/>
        <v>#DIV/0!</v>
      </c>
      <c r="Y57" s="934"/>
      <c r="Z57" s="935"/>
      <c r="AA57" s="203"/>
      <c r="AB57" s="964">
        <f>'Qualified Basis 3335-C'!N59</f>
        <v>0</v>
      </c>
      <c r="AC57" s="964"/>
      <c r="AD57" s="965"/>
      <c r="AE57" s="936">
        <f>'Qualified Basis 3335-C'!O59</f>
        <v>0</v>
      </c>
      <c r="AF57" s="936"/>
      <c r="AG57" s="936"/>
      <c r="AH57" s="966">
        <f t="shared" si="4"/>
        <v>0</v>
      </c>
      <c r="AI57" s="966"/>
      <c r="AJ57" s="966"/>
      <c r="AK57" s="941">
        <f>'Qualified Basis 3335-C'!M59</f>
        <v>0</v>
      </c>
      <c r="AL57" s="941"/>
      <c r="AM57" s="941"/>
      <c r="AN57" s="936" t="e">
        <f>ROUND('Qualified Basis 3335-C'!K59*'Allocated Credit 3335-CS '!$F$12,0)</f>
        <v>#DIV/0!</v>
      </c>
      <c r="AO57" s="936"/>
      <c r="AP57" s="937"/>
      <c r="AQ57" s="950" t="e">
        <f t="shared" si="5"/>
        <v>#DIV/0!</v>
      </c>
      <c r="AR57" s="951"/>
      <c r="AS57" s="951"/>
      <c r="AT57" s="967">
        <f t="shared" si="6"/>
        <v>0</v>
      </c>
      <c r="AU57" s="967"/>
      <c r="AV57" s="967"/>
      <c r="AW57" s="951" t="e">
        <f t="shared" si="7"/>
        <v>#DIV/0!</v>
      </c>
      <c r="AX57" s="951"/>
      <c r="AY57" s="968"/>
      <c r="AZ57" s="203"/>
      <c r="BA57" s="983">
        <f>'Qualified Basis 3335-C'!U59</f>
        <v>0</v>
      </c>
      <c r="BB57" s="984"/>
      <c r="BC57" s="984"/>
      <c r="BD57" s="985">
        <f>'Qualified Basis 3335-C'!V59</f>
        <v>0</v>
      </c>
      <c r="BE57" s="985"/>
      <c r="BF57" s="966">
        <f t="shared" si="8"/>
        <v>0</v>
      </c>
      <c r="BG57" s="966"/>
      <c r="BH57" s="966"/>
      <c r="BI57" s="941">
        <f>'Qualified Basis 3335-C'!T59</f>
        <v>0</v>
      </c>
      <c r="BJ57" s="941"/>
      <c r="BK57" s="941"/>
      <c r="BL57" s="986" t="e">
        <f>ROUND($F$12*'Qualified Basis 3335-C'!R59,0)</f>
        <v>#DIV/0!</v>
      </c>
      <c r="BM57" s="987"/>
      <c r="BN57" s="988"/>
      <c r="BO57" s="950" t="e">
        <f t="shared" si="9"/>
        <v>#DIV/0!</v>
      </c>
      <c r="BP57" s="951"/>
      <c r="BQ57" s="951"/>
      <c r="BR57" s="967">
        <f t="shared" si="10"/>
        <v>0</v>
      </c>
      <c r="BS57" s="967"/>
      <c r="BT57" s="967"/>
      <c r="BU57" s="980" t="e">
        <f t="shared" si="11"/>
        <v>#DIV/0!</v>
      </c>
      <c r="BV57" s="981"/>
      <c r="BW57" s="982"/>
      <c r="BX57" s="315"/>
      <c r="BY57" s="321" t="e">
        <f t="shared" si="12"/>
        <v>#DIV/0!</v>
      </c>
      <c r="BZ57" s="322" t="e">
        <f t="shared" si="13"/>
        <v>#DIV/0!</v>
      </c>
    </row>
    <row r="58" spans="2:78" ht="15.75" customHeight="1" thickBot="1">
      <c r="B58" s="199">
        <f>'Qualified Basis 3335-C'!B60</f>
        <v>0</v>
      </c>
      <c r="C58" s="931">
        <f>'Qualified Basis 3335-C'!G60</f>
        <v>0</v>
      </c>
      <c r="D58" s="932"/>
      <c r="E58" s="933"/>
      <c r="F58" s="942">
        <f>'Qualified Basis 3335-C'!H60</f>
        <v>0</v>
      </c>
      <c r="G58" s="943"/>
      <c r="H58" s="944"/>
      <c r="I58" s="938">
        <f t="shared" si="0"/>
        <v>0</v>
      </c>
      <c r="J58" s="939"/>
      <c r="K58" s="940"/>
      <c r="L58" s="941">
        <f>'Qualified Basis 3335-C'!F60</f>
        <v>0</v>
      </c>
      <c r="M58" s="941"/>
      <c r="N58" s="941"/>
      <c r="O58" s="936" t="e">
        <f>ROUND('Qualified Basis 3335-C'!D60*'Allocated Credit 3335-CS '!$F$12,0)</f>
        <v>#DIV/0!</v>
      </c>
      <c r="P58" s="936"/>
      <c r="Q58" s="937"/>
      <c r="R58" s="950" t="e">
        <f t="shared" si="1"/>
        <v>#DIV/0!</v>
      </c>
      <c r="S58" s="951"/>
      <c r="T58" s="951"/>
      <c r="U58" s="945">
        <f t="shared" si="2"/>
        <v>0</v>
      </c>
      <c r="V58" s="946"/>
      <c r="W58" s="947"/>
      <c r="X58" s="934" t="e">
        <f t="shared" si="3"/>
        <v>#DIV/0!</v>
      </c>
      <c r="Y58" s="934"/>
      <c r="Z58" s="935"/>
      <c r="AA58" s="203"/>
      <c r="AB58" s="964">
        <f>'Qualified Basis 3335-C'!N60</f>
        <v>0</v>
      </c>
      <c r="AC58" s="964"/>
      <c r="AD58" s="965"/>
      <c r="AE58" s="936">
        <f>'Qualified Basis 3335-C'!O60</f>
        <v>0</v>
      </c>
      <c r="AF58" s="936"/>
      <c r="AG58" s="936"/>
      <c r="AH58" s="966">
        <f t="shared" si="4"/>
        <v>0</v>
      </c>
      <c r="AI58" s="966"/>
      <c r="AJ58" s="966"/>
      <c r="AK58" s="941">
        <f>'Qualified Basis 3335-C'!M60</f>
        <v>0</v>
      </c>
      <c r="AL58" s="941"/>
      <c r="AM58" s="941"/>
      <c r="AN58" s="936" t="e">
        <f>ROUND('Qualified Basis 3335-C'!K60*'Allocated Credit 3335-CS '!$F$12,0)</f>
        <v>#DIV/0!</v>
      </c>
      <c r="AO58" s="936"/>
      <c r="AP58" s="937"/>
      <c r="AQ58" s="950" t="e">
        <f t="shared" si="5"/>
        <v>#DIV/0!</v>
      </c>
      <c r="AR58" s="951"/>
      <c r="AS58" s="951"/>
      <c r="AT58" s="967">
        <f t="shared" si="6"/>
        <v>0</v>
      </c>
      <c r="AU58" s="967"/>
      <c r="AV58" s="967"/>
      <c r="AW58" s="951" t="e">
        <f t="shared" si="7"/>
        <v>#DIV/0!</v>
      </c>
      <c r="AX58" s="951"/>
      <c r="AY58" s="968"/>
      <c r="AZ58" s="203"/>
      <c r="BA58" s="983">
        <f>'Qualified Basis 3335-C'!U60</f>
        <v>0</v>
      </c>
      <c r="BB58" s="984"/>
      <c r="BC58" s="984"/>
      <c r="BD58" s="985">
        <f>'Qualified Basis 3335-C'!V60</f>
        <v>0</v>
      </c>
      <c r="BE58" s="985"/>
      <c r="BF58" s="966">
        <f t="shared" si="8"/>
        <v>0</v>
      </c>
      <c r="BG58" s="966"/>
      <c r="BH58" s="966"/>
      <c r="BI58" s="941">
        <f>'Qualified Basis 3335-C'!T60</f>
        <v>0</v>
      </c>
      <c r="BJ58" s="941"/>
      <c r="BK58" s="941"/>
      <c r="BL58" s="986" t="e">
        <f>ROUND($F$12*'Qualified Basis 3335-C'!R60,0)</f>
        <v>#DIV/0!</v>
      </c>
      <c r="BM58" s="987"/>
      <c r="BN58" s="988"/>
      <c r="BO58" s="950" t="e">
        <f t="shared" si="9"/>
        <v>#DIV/0!</v>
      </c>
      <c r="BP58" s="951"/>
      <c r="BQ58" s="951"/>
      <c r="BR58" s="967">
        <f t="shared" si="10"/>
        <v>0</v>
      </c>
      <c r="BS58" s="967"/>
      <c r="BT58" s="967"/>
      <c r="BU58" s="980" t="e">
        <f t="shared" si="11"/>
        <v>#DIV/0!</v>
      </c>
      <c r="BV58" s="981"/>
      <c r="BW58" s="982"/>
      <c r="BX58" s="315"/>
      <c r="BY58" s="321" t="e">
        <f t="shared" si="12"/>
        <v>#DIV/0!</v>
      </c>
      <c r="BZ58" s="322" t="e">
        <f t="shared" si="13"/>
        <v>#DIV/0!</v>
      </c>
    </row>
    <row r="59" spans="2:78" ht="15.75" customHeight="1" thickBot="1">
      <c r="B59" s="199">
        <f>'Qualified Basis 3335-C'!B61</f>
        <v>0</v>
      </c>
      <c r="C59" s="931">
        <f>'Qualified Basis 3335-C'!G61</f>
        <v>0</v>
      </c>
      <c r="D59" s="932"/>
      <c r="E59" s="933"/>
      <c r="F59" s="942">
        <f>'Qualified Basis 3335-C'!H61</f>
        <v>0</v>
      </c>
      <c r="G59" s="943"/>
      <c r="H59" s="944"/>
      <c r="I59" s="938">
        <f t="shared" si="0"/>
        <v>0</v>
      </c>
      <c r="J59" s="939"/>
      <c r="K59" s="940"/>
      <c r="L59" s="941">
        <f>'Qualified Basis 3335-C'!F61</f>
        <v>0</v>
      </c>
      <c r="M59" s="941"/>
      <c r="N59" s="941"/>
      <c r="O59" s="936" t="e">
        <f>ROUND('Qualified Basis 3335-C'!D61*'Allocated Credit 3335-CS '!$F$12,0)</f>
        <v>#DIV/0!</v>
      </c>
      <c r="P59" s="936"/>
      <c r="Q59" s="937"/>
      <c r="R59" s="950" t="e">
        <f t="shared" si="1"/>
        <v>#DIV/0!</v>
      </c>
      <c r="S59" s="951"/>
      <c r="T59" s="951"/>
      <c r="U59" s="945">
        <f t="shared" si="2"/>
        <v>0</v>
      </c>
      <c r="V59" s="946"/>
      <c r="W59" s="947"/>
      <c r="X59" s="934" t="e">
        <f t="shared" si="3"/>
        <v>#DIV/0!</v>
      </c>
      <c r="Y59" s="934"/>
      <c r="Z59" s="935"/>
      <c r="AA59" s="203"/>
      <c r="AB59" s="964">
        <f>'Qualified Basis 3335-C'!N61</f>
        <v>0</v>
      </c>
      <c r="AC59" s="964"/>
      <c r="AD59" s="965"/>
      <c r="AE59" s="936">
        <f>'Qualified Basis 3335-C'!O61</f>
        <v>0</v>
      </c>
      <c r="AF59" s="936"/>
      <c r="AG59" s="936"/>
      <c r="AH59" s="966">
        <f t="shared" si="4"/>
        <v>0</v>
      </c>
      <c r="AI59" s="966"/>
      <c r="AJ59" s="966"/>
      <c r="AK59" s="941">
        <f>'Qualified Basis 3335-C'!M61</f>
        <v>0</v>
      </c>
      <c r="AL59" s="941"/>
      <c r="AM59" s="941"/>
      <c r="AN59" s="936" t="e">
        <f>ROUND('Qualified Basis 3335-C'!K61*'Allocated Credit 3335-CS '!$F$12,0)</f>
        <v>#DIV/0!</v>
      </c>
      <c r="AO59" s="936"/>
      <c r="AP59" s="937"/>
      <c r="AQ59" s="950" t="e">
        <f t="shared" si="5"/>
        <v>#DIV/0!</v>
      </c>
      <c r="AR59" s="951"/>
      <c r="AS59" s="951"/>
      <c r="AT59" s="967">
        <f t="shared" si="6"/>
        <v>0</v>
      </c>
      <c r="AU59" s="967"/>
      <c r="AV59" s="967"/>
      <c r="AW59" s="951" t="e">
        <f t="shared" si="7"/>
        <v>#DIV/0!</v>
      </c>
      <c r="AX59" s="951"/>
      <c r="AY59" s="968"/>
      <c r="AZ59" s="203"/>
      <c r="BA59" s="983">
        <f>'Qualified Basis 3335-C'!U61</f>
        <v>0</v>
      </c>
      <c r="BB59" s="984"/>
      <c r="BC59" s="984"/>
      <c r="BD59" s="985">
        <f>'Qualified Basis 3335-C'!V61</f>
        <v>0</v>
      </c>
      <c r="BE59" s="985"/>
      <c r="BF59" s="966">
        <f t="shared" si="8"/>
        <v>0</v>
      </c>
      <c r="BG59" s="966"/>
      <c r="BH59" s="966"/>
      <c r="BI59" s="941">
        <f>'Qualified Basis 3335-C'!T61</f>
        <v>0</v>
      </c>
      <c r="BJ59" s="941"/>
      <c r="BK59" s="941"/>
      <c r="BL59" s="986" t="e">
        <f>ROUND($F$12*'Qualified Basis 3335-C'!R61,0)</f>
        <v>#DIV/0!</v>
      </c>
      <c r="BM59" s="987"/>
      <c r="BN59" s="988"/>
      <c r="BO59" s="950" t="e">
        <f t="shared" si="9"/>
        <v>#DIV/0!</v>
      </c>
      <c r="BP59" s="951"/>
      <c r="BQ59" s="951"/>
      <c r="BR59" s="967">
        <f t="shared" si="10"/>
        <v>0</v>
      </c>
      <c r="BS59" s="967"/>
      <c r="BT59" s="967"/>
      <c r="BU59" s="980" t="e">
        <f t="shared" si="11"/>
        <v>#DIV/0!</v>
      </c>
      <c r="BV59" s="981"/>
      <c r="BW59" s="982"/>
      <c r="BX59" s="315"/>
      <c r="BY59" s="321" t="e">
        <f t="shared" si="12"/>
        <v>#DIV/0!</v>
      </c>
      <c r="BZ59" s="322" t="e">
        <f t="shared" si="13"/>
        <v>#DIV/0!</v>
      </c>
    </row>
    <row r="60" spans="2:78" ht="15.75" customHeight="1" thickBot="1">
      <c r="B60" s="199">
        <f>'Qualified Basis 3335-C'!B62</f>
        <v>0</v>
      </c>
      <c r="C60" s="931">
        <f>'Qualified Basis 3335-C'!G62</f>
        <v>0</v>
      </c>
      <c r="D60" s="932"/>
      <c r="E60" s="933"/>
      <c r="F60" s="942">
        <f>'Qualified Basis 3335-C'!H62</f>
        <v>0</v>
      </c>
      <c r="G60" s="943"/>
      <c r="H60" s="944"/>
      <c r="I60" s="938">
        <f t="shared" si="0"/>
        <v>0</v>
      </c>
      <c r="J60" s="939"/>
      <c r="K60" s="940"/>
      <c r="L60" s="941">
        <f>'Qualified Basis 3335-C'!F62</f>
        <v>0</v>
      </c>
      <c r="M60" s="941"/>
      <c r="N60" s="941"/>
      <c r="O60" s="936" t="e">
        <f>ROUND('Qualified Basis 3335-C'!D62*'Allocated Credit 3335-CS '!$F$12,0)</f>
        <v>#DIV/0!</v>
      </c>
      <c r="P60" s="936"/>
      <c r="Q60" s="937"/>
      <c r="R60" s="950" t="e">
        <f t="shared" si="1"/>
        <v>#DIV/0!</v>
      </c>
      <c r="S60" s="951"/>
      <c r="T60" s="951"/>
      <c r="U60" s="945">
        <f t="shared" si="2"/>
        <v>0</v>
      </c>
      <c r="V60" s="946"/>
      <c r="W60" s="947"/>
      <c r="X60" s="934" t="e">
        <f t="shared" si="3"/>
        <v>#DIV/0!</v>
      </c>
      <c r="Y60" s="934"/>
      <c r="Z60" s="935"/>
      <c r="AA60" s="203"/>
      <c r="AB60" s="964">
        <f>'Qualified Basis 3335-C'!N62</f>
        <v>0</v>
      </c>
      <c r="AC60" s="964"/>
      <c r="AD60" s="965"/>
      <c r="AE60" s="936">
        <f>'Qualified Basis 3335-C'!O62</f>
        <v>0</v>
      </c>
      <c r="AF60" s="936"/>
      <c r="AG60" s="936"/>
      <c r="AH60" s="966">
        <f t="shared" si="4"/>
        <v>0</v>
      </c>
      <c r="AI60" s="966"/>
      <c r="AJ60" s="966"/>
      <c r="AK60" s="941">
        <f>'Qualified Basis 3335-C'!M62</f>
        <v>0</v>
      </c>
      <c r="AL60" s="941"/>
      <c r="AM60" s="941"/>
      <c r="AN60" s="936" t="e">
        <f>ROUND('Qualified Basis 3335-C'!K62*'Allocated Credit 3335-CS '!$F$12,0)</f>
        <v>#DIV/0!</v>
      </c>
      <c r="AO60" s="936"/>
      <c r="AP60" s="937"/>
      <c r="AQ60" s="950" t="e">
        <f t="shared" si="5"/>
        <v>#DIV/0!</v>
      </c>
      <c r="AR60" s="951"/>
      <c r="AS60" s="951"/>
      <c r="AT60" s="967">
        <f t="shared" si="6"/>
        <v>0</v>
      </c>
      <c r="AU60" s="967"/>
      <c r="AV60" s="967"/>
      <c r="AW60" s="951" t="e">
        <f t="shared" si="7"/>
        <v>#DIV/0!</v>
      </c>
      <c r="AX60" s="951"/>
      <c r="AY60" s="968"/>
      <c r="AZ60" s="203"/>
      <c r="BA60" s="983">
        <f>'Qualified Basis 3335-C'!U62</f>
        <v>0</v>
      </c>
      <c r="BB60" s="984"/>
      <c r="BC60" s="984"/>
      <c r="BD60" s="985">
        <f>'Qualified Basis 3335-C'!V62</f>
        <v>0</v>
      </c>
      <c r="BE60" s="985"/>
      <c r="BF60" s="966">
        <f t="shared" si="8"/>
        <v>0</v>
      </c>
      <c r="BG60" s="966"/>
      <c r="BH60" s="966"/>
      <c r="BI60" s="941">
        <f>'Qualified Basis 3335-C'!T62</f>
        <v>0</v>
      </c>
      <c r="BJ60" s="941"/>
      <c r="BK60" s="941"/>
      <c r="BL60" s="986" t="e">
        <f>ROUND($F$12*'Qualified Basis 3335-C'!R62,0)</f>
        <v>#DIV/0!</v>
      </c>
      <c r="BM60" s="987"/>
      <c r="BN60" s="988"/>
      <c r="BO60" s="950" t="e">
        <f t="shared" si="9"/>
        <v>#DIV/0!</v>
      </c>
      <c r="BP60" s="951"/>
      <c r="BQ60" s="951"/>
      <c r="BR60" s="967">
        <f t="shared" si="10"/>
        <v>0</v>
      </c>
      <c r="BS60" s="967"/>
      <c r="BT60" s="967"/>
      <c r="BU60" s="980" t="e">
        <f t="shared" si="11"/>
        <v>#DIV/0!</v>
      </c>
      <c r="BV60" s="981"/>
      <c r="BW60" s="982"/>
      <c r="BX60" s="315"/>
      <c r="BY60" s="321" t="e">
        <f t="shared" si="12"/>
        <v>#DIV/0!</v>
      </c>
      <c r="BZ60" s="322" t="e">
        <f t="shared" si="13"/>
        <v>#DIV/0!</v>
      </c>
    </row>
    <row r="61" spans="2:78" ht="15.75" customHeight="1" thickBot="1">
      <c r="B61" s="199">
        <f>'Qualified Basis 3335-C'!B63</f>
        <v>0</v>
      </c>
      <c r="C61" s="931">
        <f>'Qualified Basis 3335-C'!G63</f>
        <v>0</v>
      </c>
      <c r="D61" s="932"/>
      <c r="E61" s="933"/>
      <c r="F61" s="942">
        <f>'Qualified Basis 3335-C'!H63</f>
        <v>0</v>
      </c>
      <c r="G61" s="943"/>
      <c r="H61" s="944"/>
      <c r="I61" s="938">
        <f t="shared" si="0"/>
        <v>0</v>
      </c>
      <c r="J61" s="939"/>
      <c r="K61" s="940"/>
      <c r="L61" s="941">
        <f>'Qualified Basis 3335-C'!F63</f>
        <v>0</v>
      </c>
      <c r="M61" s="941"/>
      <c r="N61" s="941"/>
      <c r="O61" s="936" t="e">
        <f>ROUND('Qualified Basis 3335-C'!D63*'Allocated Credit 3335-CS '!$F$12,0)</f>
        <v>#DIV/0!</v>
      </c>
      <c r="P61" s="936"/>
      <c r="Q61" s="937"/>
      <c r="R61" s="950" t="e">
        <f t="shared" si="1"/>
        <v>#DIV/0!</v>
      </c>
      <c r="S61" s="951"/>
      <c r="T61" s="951"/>
      <c r="U61" s="945">
        <f t="shared" si="2"/>
        <v>0</v>
      </c>
      <c r="V61" s="946"/>
      <c r="W61" s="947"/>
      <c r="X61" s="934" t="e">
        <f t="shared" si="3"/>
        <v>#DIV/0!</v>
      </c>
      <c r="Y61" s="934"/>
      <c r="Z61" s="935"/>
      <c r="AA61" s="203"/>
      <c r="AB61" s="964">
        <f>'Qualified Basis 3335-C'!N63</f>
        <v>0</v>
      </c>
      <c r="AC61" s="964"/>
      <c r="AD61" s="965"/>
      <c r="AE61" s="936">
        <f>'Qualified Basis 3335-C'!O63</f>
        <v>0</v>
      </c>
      <c r="AF61" s="936"/>
      <c r="AG61" s="936"/>
      <c r="AH61" s="966">
        <f t="shared" si="4"/>
        <v>0</v>
      </c>
      <c r="AI61" s="966"/>
      <c r="AJ61" s="966"/>
      <c r="AK61" s="941">
        <f>'Qualified Basis 3335-C'!M63</f>
        <v>0</v>
      </c>
      <c r="AL61" s="941"/>
      <c r="AM61" s="941"/>
      <c r="AN61" s="936" t="e">
        <f>ROUND('Qualified Basis 3335-C'!K63*'Allocated Credit 3335-CS '!$F$12,0)</f>
        <v>#DIV/0!</v>
      </c>
      <c r="AO61" s="936"/>
      <c r="AP61" s="937"/>
      <c r="AQ61" s="950" t="e">
        <f t="shared" si="5"/>
        <v>#DIV/0!</v>
      </c>
      <c r="AR61" s="951"/>
      <c r="AS61" s="951"/>
      <c r="AT61" s="967">
        <f t="shared" si="6"/>
        <v>0</v>
      </c>
      <c r="AU61" s="967"/>
      <c r="AV61" s="967"/>
      <c r="AW61" s="951" t="e">
        <f t="shared" si="7"/>
        <v>#DIV/0!</v>
      </c>
      <c r="AX61" s="951"/>
      <c r="AY61" s="968"/>
      <c r="AZ61" s="203"/>
      <c r="BA61" s="983">
        <f>'Qualified Basis 3335-C'!U63</f>
        <v>0</v>
      </c>
      <c r="BB61" s="984"/>
      <c r="BC61" s="984"/>
      <c r="BD61" s="985">
        <f>'Qualified Basis 3335-C'!V63</f>
        <v>0</v>
      </c>
      <c r="BE61" s="985"/>
      <c r="BF61" s="966">
        <f t="shared" si="8"/>
        <v>0</v>
      </c>
      <c r="BG61" s="966"/>
      <c r="BH61" s="966"/>
      <c r="BI61" s="941">
        <f>'Qualified Basis 3335-C'!T63</f>
        <v>0</v>
      </c>
      <c r="BJ61" s="941"/>
      <c r="BK61" s="941"/>
      <c r="BL61" s="986" t="e">
        <f>ROUND($F$12*'Qualified Basis 3335-C'!R63,0)</f>
        <v>#DIV/0!</v>
      </c>
      <c r="BM61" s="987"/>
      <c r="BN61" s="988"/>
      <c r="BO61" s="950" t="e">
        <f t="shared" si="9"/>
        <v>#DIV/0!</v>
      </c>
      <c r="BP61" s="951"/>
      <c r="BQ61" s="951"/>
      <c r="BR61" s="967">
        <f t="shared" si="10"/>
        <v>0</v>
      </c>
      <c r="BS61" s="967"/>
      <c r="BT61" s="967"/>
      <c r="BU61" s="980" t="e">
        <f t="shared" si="11"/>
        <v>#DIV/0!</v>
      </c>
      <c r="BV61" s="981"/>
      <c r="BW61" s="982"/>
      <c r="BX61" s="315"/>
      <c r="BY61" s="321" t="e">
        <f t="shared" si="12"/>
        <v>#DIV/0!</v>
      </c>
      <c r="BZ61" s="322" t="e">
        <f t="shared" si="13"/>
        <v>#DIV/0!</v>
      </c>
    </row>
    <row r="62" spans="2:78" ht="15.75" customHeight="1" thickBot="1">
      <c r="B62" s="199">
        <f>'Qualified Basis 3335-C'!B64</f>
        <v>0</v>
      </c>
      <c r="C62" s="931">
        <f>'Qualified Basis 3335-C'!G64</f>
        <v>0</v>
      </c>
      <c r="D62" s="932"/>
      <c r="E62" s="933"/>
      <c r="F62" s="942">
        <f>'Qualified Basis 3335-C'!H64</f>
        <v>0</v>
      </c>
      <c r="G62" s="943"/>
      <c r="H62" s="944"/>
      <c r="I62" s="938">
        <f t="shared" si="0"/>
        <v>0</v>
      </c>
      <c r="J62" s="939"/>
      <c r="K62" s="940"/>
      <c r="L62" s="941">
        <f>'Qualified Basis 3335-C'!F64</f>
        <v>0</v>
      </c>
      <c r="M62" s="941"/>
      <c r="N62" s="941"/>
      <c r="O62" s="936" t="e">
        <f>ROUND('Qualified Basis 3335-C'!D64*'Allocated Credit 3335-CS '!$F$12,0)</f>
        <v>#DIV/0!</v>
      </c>
      <c r="P62" s="936"/>
      <c r="Q62" s="937"/>
      <c r="R62" s="950" t="e">
        <f t="shared" si="1"/>
        <v>#DIV/0!</v>
      </c>
      <c r="S62" s="951"/>
      <c r="T62" s="951"/>
      <c r="U62" s="945">
        <f t="shared" si="2"/>
        <v>0</v>
      </c>
      <c r="V62" s="946"/>
      <c r="W62" s="947"/>
      <c r="X62" s="934" t="e">
        <f t="shared" si="3"/>
        <v>#DIV/0!</v>
      </c>
      <c r="Y62" s="934"/>
      <c r="Z62" s="935"/>
      <c r="AA62" s="203"/>
      <c r="AB62" s="964">
        <f>'Qualified Basis 3335-C'!N64</f>
        <v>0</v>
      </c>
      <c r="AC62" s="964"/>
      <c r="AD62" s="965"/>
      <c r="AE62" s="936">
        <f>'Qualified Basis 3335-C'!O64</f>
        <v>0</v>
      </c>
      <c r="AF62" s="936"/>
      <c r="AG62" s="936"/>
      <c r="AH62" s="966">
        <f t="shared" si="4"/>
        <v>0</v>
      </c>
      <c r="AI62" s="966"/>
      <c r="AJ62" s="966"/>
      <c r="AK62" s="941">
        <f>'Qualified Basis 3335-C'!M64</f>
        <v>0</v>
      </c>
      <c r="AL62" s="941"/>
      <c r="AM62" s="941"/>
      <c r="AN62" s="936" t="e">
        <f>ROUND('Qualified Basis 3335-C'!K64*'Allocated Credit 3335-CS '!$F$12,0)</f>
        <v>#DIV/0!</v>
      </c>
      <c r="AO62" s="936"/>
      <c r="AP62" s="937"/>
      <c r="AQ62" s="950" t="e">
        <f t="shared" si="5"/>
        <v>#DIV/0!</v>
      </c>
      <c r="AR62" s="951"/>
      <c r="AS62" s="951"/>
      <c r="AT62" s="967">
        <f t="shared" si="6"/>
        <v>0</v>
      </c>
      <c r="AU62" s="967"/>
      <c r="AV62" s="967"/>
      <c r="AW62" s="951" t="e">
        <f t="shared" si="7"/>
        <v>#DIV/0!</v>
      </c>
      <c r="AX62" s="951"/>
      <c r="AY62" s="968"/>
      <c r="AZ62" s="203"/>
      <c r="BA62" s="983">
        <f>'Qualified Basis 3335-C'!U64</f>
        <v>0</v>
      </c>
      <c r="BB62" s="984"/>
      <c r="BC62" s="984"/>
      <c r="BD62" s="985">
        <f>'Qualified Basis 3335-C'!V64</f>
        <v>0</v>
      </c>
      <c r="BE62" s="985"/>
      <c r="BF62" s="966">
        <f t="shared" si="8"/>
        <v>0</v>
      </c>
      <c r="BG62" s="966"/>
      <c r="BH62" s="966"/>
      <c r="BI62" s="941">
        <f>'Qualified Basis 3335-C'!T64</f>
        <v>0</v>
      </c>
      <c r="BJ62" s="941"/>
      <c r="BK62" s="941"/>
      <c r="BL62" s="986" t="e">
        <f>ROUND($F$12*'Qualified Basis 3335-C'!R64,0)</f>
        <v>#DIV/0!</v>
      </c>
      <c r="BM62" s="987"/>
      <c r="BN62" s="988"/>
      <c r="BO62" s="950" t="e">
        <f t="shared" si="9"/>
        <v>#DIV/0!</v>
      </c>
      <c r="BP62" s="951"/>
      <c r="BQ62" s="951"/>
      <c r="BR62" s="967">
        <f t="shared" si="10"/>
        <v>0</v>
      </c>
      <c r="BS62" s="967"/>
      <c r="BT62" s="967"/>
      <c r="BU62" s="980" t="e">
        <f t="shared" si="11"/>
        <v>#DIV/0!</v>
      </c>
      <c r="BV62" s="981"/>
      <c r="BW62" s="982"/>
      <c r="BX62" s="315"/>
      <c r="BY62" s="321" t="e">
        <f t="shared" si="12"/>
        <v>#DIV/0!</v>
      </c>
      <c r="BZ62" s="322" t="e">
        <f t="shared" si="13"/>
        <v>#DIV/0!</v>
      </c>
    </row>
    <row r="63" spans="2:78" ht="15.75" customHeight="1" thickBot="1">
      <c r="B63" s="199">
        <f>'Qualified Basis 3335-C'!B65</f>
        <v>0</v>
      </c>
      <c r="C63" s="931">
        <f>'Qualified Basis 3335-C'!G65</f>
        <v>0</v>
      </c>
      <c r="D63" s="932"/>
      <c r="E63" s="933"/>
      <c r="F63" s="942">
        <f>'Qualified Basis 3335-C'!H65</f>
        <v>0</v>
      </c>
      <c r="G63" s="943"/>
      <c r="H63" s="944"/>
      <c r="I63" s="938">
        <f t="shared" si="0"/>
        <v>0</v>
      </c>
      <c r="J63" s="939"/>
      <c r="K63" s="940"/>
      <c r="L63" s="941">
        <f>'Qualified Basis 3335-C'!F65</f>
        <v>0</v>
      </c>
      <c r="M63" s="941"/>
      <c r="N63" s="941"/>
      <c r="O63" s="936" t="e">
        <f>ROUND('Qualified Basis 3335-C'!D65*'Allocated Credit 3335-CS '!$F$12,0)</f>
        <v>#DIV/0!</v>
      </c>
      <c r="P63" s="936"/>
      <c r="Q63" s="937"/>
      <c r="R63" s="950" t="e">
        <f t="shared" si="1"/>
        <v>#DIV/0!</v>
      </c>
      <c r="S63" s="951"/>
      <c r="T63" s="951"/>
      <c r="U63" s="945">
        <f t="shared" si="2"/>
        <v>0</v>
      </c>
      <c r="V63" s="946"/>
      <c r="W63" s="947"/>
      <c r="X63" s="934" t="e">
        <f t="shared" si="3"/>
        <v>#DIV/0!</v>
      </c>
      <c r="Y63" s="934"/>
      <c r="Z63" s="935"/>
      <c r="AA63" s="203"/>
      <c r="AB63" s="964">
        <f>'Qualified Basis 3335-C'!N65</f>
        <v>0</v>
      </c>
      <c r="AC63" s="964"/>
      <c r="AD63" s="965"/>
      <c r="AE63" s="936">
        <f>'Qualified Basis 3335-C'!O65</f>
        <v>0</v>
      </c>
      <c r="AF63" s="936"/>
      <c r="AG63" s="936"/>
      <c r="AH63" s="966">
        <f t="shared" si="4"/>
        <v>0</v>
      </c>
      <c r="AI63" s="966"/>
      <c r="AJ63" s="966"/>
      <c r="AK63" s="941">
        <f>'Qualified Basis 3335-C'!M65</f>
        <v>0</v>
      </c>
      <c r="AL63" s="941"/>
      <c r="AM63" s="941"/>
      <c r="AN63" s="936" t="e">
        <f>ROUND('Qualified Basis 3335-C'!K65*'Allocated Credit 3335-CS '!$F$12,0)</f>
        <v>#DIV/0!</v>
      </c>
      <c r="AO63" s="936"/>
      <c r="AP63" s="937"/>
      <c r="AQ63" s="950" t="e">
        <f t="shared" si="5"/>
        <v>#DIV/0!</v>
      </c>
      <c r="AR63" s="951"/>
      <c r="AS63" s="951"/>
      <c r="AT63" s="967">
        <f t="shared" si="6"/>
        <v>0</v>
      </c>
      <c r="AU63" s="967"/>
      <c r="AV63" s="967"/>
      <c r="AW63" s="951" t="e">
        <f t="shared" si="7"/>
        <v>#DIV/0!</v>
      </c>
      <c r="AX63" s="951"/>
      <c r="AY63" s="968"/>
      <c r="AZ63" s="203"/>
      <c r="BA63" s="983">
        <f>'Qualified Basis 3335-C'!U65</f>
        <v>0</v>
      </c>
      <c r="BB63" s="984"/>
      <c r="BC63" s="984"/>
      <c r="BD63" s="985">
        <f>'Qualified Basis 3335-C'!V65</f>
        <v>0</v>
      </c>
      <c r="BE63" s="985"/>
      <c r="BF63" s="966">
        <f t="shared" si="8"/>
        <v>0</v>
      </c>
      <c r="BG63" s="966"/>
      <c r="BH63" s="966"/>
      <c r="BI63" s="941">
        <f>'Qualified Basis 3335-C'!T65</f>
        <v>0</v>
      </c>
      <c r="BJ63" s="941"/>
      <c r="BK63" s="941"/>
      <c r="BL63" s="986" t="e">
        <f>ROUND($F$12*'Qualified Basis 3335-C'!R65,0)</f>
        <v>#DIV/0!</v>
      </c>
      <c r="BM63" s="987"/>
      <c r="BN63" s="988"/>
      <c r="BO63" s="950" t="e">
        <f t="shared" si="9"/>
        <v>#DIV/0!</v>
      </c>
      <c r="BP63" s="951"/>
      <c r="BQ63" s="951"/>
      <c r="BR63" s="967">
        <f t="shared" si="10"/>
        <v>0</v>
      </c>
      <c r="BS63" s="967"/>
      <c r="BT63" s="967"/>
      <c r="BU63" s="980" t="e">
        <f t="shared" si="11"/>
        <v>#DIV/0!</v>
      </c>
      <c r="BV63" s="981"/>
      <c r="BW63" s="982"/>
      <c r="BX63" s="315"/>
      <c r="BY63" s="321" t="e">
        <f t="shared" si="12"/>
        <v>#DIV/0!</v>
      </c>
      <c r="BZ63" s="322" t="e">
        <f t="shared" si="13"/>
        <v>#DIV/0!</v>
      </c>
    </row>
    <row r="64" spans="2:78" ht="15.75" customHeight="1" thickBot="1">
      <c r="B64" s="199">
        <f>'Qualified Basis 3335-C'!B66</f>
        <v>0</v>
      </c>
      <c r="C64" s="931">
        <f>'Qualified Basis 3335-C'!G66</f>
        <v>0</v>
      </c>
      <c r="D64" s="932"/>
      <c r="E64" s="933"/>
      <c r="F64" s="942">
        <f>'Qualified Basis 3335-C'!H66</f>
        <v>0</v>
      </c>
      <c r="G64" s="943"/>
      <c r="H64" s="944"/>
      <c r="I64" s="938">
        <f t="shared" si="0"/>
        <v>0</v>
      </c>
      <c r="J64" s="939"/>
      <c r="K64" s="940"/>
      <c r="L64" s="941">
        <f>'Qualified Basis 3335-C'!F66</f>
        <v>0</v>
      </c>
      <c r="M64" s="941"/>
      <c r="N64" s="941"/>
      <c r="O64" s="936" t="e">
        <f>ROUND('Qualified Basis 3335-C'!D66*'Allocated Credit 3335-CS '!$F$12,0)</f>
        <v>#DIV/0!</v>
      </c>
      <c r="P64" s="936"/>
      <c r="Q64" s="937"/>
      <c r="R64" s="950" t="e">
        <f t="shared" si="1"/>
        <v>#DIV/0!</v>
      </c>
      <c r="S64" s="951"/>
      <c r="T64" s="951"/>
      <c r="U64" s="945">
        <f t="shared" si="2"/>
        <v>0</v>
      </c>
      <c r="V64" s="946"/>
      <c r="W64" s="947"/>
      <c r="X64" s="934" t="e">
        <f t="shared" si="3"/>
        <v>#DIV/0!</v>
      </c>
      <c r="Y64" s="934"/>
      <c r="Z64" s="935"/>
      <c r="AA64" s="203"/>
      <c r="AB64" s="964">
        <f>'Qualified Basis 3335-C'!N66</f>
        <v>0</v>
      </c>
      <c r="AC64" s="964"/>
      <c r="AD64" s="965"/>
      <c r="AE64" s="936">
        <f>'Qualified Basis 3335-C'!O66</f>
        <v>0</v>
      </c>
      <c r="AF64" s="936"/>
      <c r="AG64" s="936"/>
      <c r="AH64" s="966">
        <f t="shared" si="4"/>
        <v>0</v>
      </c>
      <c r="AI64" s="966"/>
      <c r="AJ64" s="966"/>
      <c r="AK64" s="941">
        <f>'Qualified Basis 3335-C'!M66</f>
        <v>0</v>
      </c>
      <c r="AL64" s="941"/>
      <c r="AM64" s="941"/>
      <c r="AN64" s="936" t="e">
        <f>ROUND('Qualified Basis 3335-C'!K66*'Allocated Credit 3335-CS '!$F$12,0)</f>
        <v>#DIV/0!</v>
      </c>
      <c r="AO64" s="936"/>
      <c r="AP64" s="937"/>
      <c r="AQ64" s="950" t="e">
        <f t="shared" si="5"/>
        <v>#DIV/0!</v>
      </c>
      <c r="AR64" s="951"/>
      <c r="AS64" s="951"/>
      <c r="AT64" s="967">
        <f t="shared" si="6"/>
        <v>0</v>
      </c>
      <c r="AU64" s="967"/>
      <c r="AV64" s="967"/>
      <c r="AW64" s="951" t="e">
        <f t="shared" si="7"/>
        <v>#DIV/0!</v>
      </c>
      <c r="AX64" s="951"/>
      <c r="AY64" s="968"/>
      <c r="AZ64" s="203"/>
      <c r="BA64" s="983">
        <f>'Qualified Basis 3335-C'!U66</f>
        <v>0</v>
      </c>
      <c r="BB64" s="984"/>
      <c r="BC64" s="984"/>
      <c r="BD64" s="985">
        <f>'Qualified Basis 3335-C'!V66</f>
        <v>0</v>
      </c>
      <c r="BE64" s="985"/>
      <c r="BF64" s="966">
        <f t="shared" si="8"/>
        <v>0</v>
      </c>
      <c r="BG64" s="966"/>
      <c r="BH64" s="966"/>
      <c r="BI64" s="941">
        <f>'Qualified Basis 3335-C'!T66</f>
        <v>0</v>
      </c>
      <c r="BJ64" s="941"/>
      <c r="BK64" s="941"/>
      <c r="BL64" s="986" t="e">
        <f>ROUND($F$12*'Qualified Basis 3335-C'!R66,0)</f>
        <v>#DIV/0!</v>
      </c>
      <c r="BM64" s="987"/>
      <c r="BN64" s="988"/>
      <c r="BO64" s="950" t="e">
        <f t="shared" si="9"/>
        <v>#DIV/0!</v>
      </c>
      <c r="BP64" s="951"/>
      <c r="BQ64" s="951"/>
      <c r="BR64" s="967">
        <f t="shared" si="10"/>
        <v>0</v>
      </c>
      <c r="BS64" s="967"/>
      <c r="BT64" s="967"/>
      <c r="BU64" s="980" t="e">
        <f t="shared" si="11"/>
        <v>#DIV/0!</v>
      </c>
      <c r="BV64" s="981"/>
      <c r="BW64" s="982"/>
      <c r="BX64" s="315"/>
      <c r="BY64" s="321" t="e">
        <f t="shared" si="12"/>
        <v>#DIV/0!</v>
      </c>
      <c r="BZ64" s="322" t="e">
        <f t="shared" si="13"/>
        <v>#DIV/0!</v>
      </c>
    </row>
    <row r="65" spans="2:78" ht="15.75" customHeight="1" thickBot="1">
      <c r="B65" s="199">
        <f>'Qualified Basis 3335-C'!B67</f>
        <v>0</v>
      </c>
      <c r="C65" s="931">
        <f>'Qualified Basis 3335-C'!G67</f>
        <v>0</v>
      </c>
      <c r="D65" s="932"/>
      <c r="E65" s="933"/>
      <c r="F65" s="942">
        <f>'Qualified Basis 3335-C'!H67</f>
        <v>0</v>
      </c>
      <c r="G65" s="943"/>
      <c r="H65" s="944"/>
      <c r="I65" s="938">
        <f t="shared" si="0"/>
        <v>0</v>
      </c>
      <c r="J65" s="939"/>
      <c r="K65" s="940"/>
      <c r="L65" s="941">
        <f>'Qualified Basis 3335-C'!F67</f>
        <v>0</v>
      </c>
      <c r="M65" s="941"/>
      <c r="N65" s="941"/>
      <c r="O65" s="936" t="e">
        <f>ROUND('Qualified Basis 3335-C'!D67*'Allocated Credit 3335-CS '!$F$12,0)</f>
        <v>#DIV/0!</v>
      </c>
      <c r="P65" s="936"/>
      <c r="Q65" s="937"/>
      <c r="R65" s="950" t="e">
        <f t="shared" si="1"/>
        <v>#DIV/0!</v>
      </c>
      <c r="S65" s="951"/>
      <c r="T65" s="951"/>
      <c r="U65" s="945">
        <f t="shared" si="2"/>
        <v>0</v>
      </c>
      <c r="V65" s="946"/>
      <c r="W65" s="947"/>
      <c r="X65" s="934" t="e">
        <f t="shared" si="3"/>
        <v>#DIV/0!</v>
      </c>
      <c r="Y65" s="934"/>
      <c r="Z65" s="935"/>
      <c r="AA65" s="203"/>
      <c r="AB65" s="964">
        <f>'Qualified Basis 3335-C'!N67</f>
        <v>0</v>
      </c>
      <c r="AC65" s="964"/>
      <c r="AD65" s="965"/>
      <c r="AE65" s="936">
        <f>'Qualified Basis 3335-C'!O67</f>
        <v>0</v>
      </c>
      <c r="AF65" s="936"/>
      <c r="AG65" s="936"/>
      <c r="AH65" s="966">
        <f t="shared" si="4"/>
        <v>0</v>
      </c>
      <c r="AI65" s="966"/>
      <c r="AJ65" s="966"/>
      <c r="AK65" s="941">
        <f>'Qualified Basis 3335-C'!M67</f>
        <v>0</v>
      </c>
      <c r="AL65" s="941"/>
      <c r="AM65" s="941"/>
      <c r="AN65" s="936" t="e">
        <f>ROUND('Qualified Basis 3335-C'!K67*'Allocated Credit 3335-CS '!$F$12,0)</f>
        <v>#DIV/0!</v>
      </c>
      <c r="AO65" s="936"/>
      <c r="AP65" s="937"/>
      <c r="AQ65" s="950" t="e">
        <f t="shared" si="5"/>
        <v>#DIV/0!</v>
      </c>
      <c r="AR65" s="951"/>
      <c r="AS65" s="951"/>
      <c r="AT65" s="967">
        <f t="shared" si="6"/>
        <v>0</v>
      </c>
      <c r="AU65" s="967"/>
      <c r="AV65" s="967"/>
      <c r="AW65" s="951" t="e">
        <f t="shared" si="7"/>
        <v>#DIV/0!</v>
      </c>
      <c r="AX65" s="951"/>
      <c r="AY65" s="968"/>
      <c r="AZ65" s="203"/>
      <c r="BA65" s="983">
        <f>'Qualified Basis 3335-C'!U67</f>
        <v>0</v>
      </c>
      <c r="BB65" s="984"/>
      <c r="BC65" s="984"/>
      <c r="BD65" s="985">
        <f>'Qualified Basis 3335-C'!V67</f>
        <v>0</v>
      </c>
      <c r="BE65" s="985"/>
      <c r="BF65" s="966">
        <f t="shared" si="8"/>
        <v>0</v>
      </c>
      <c r="BG65" s="966"/>
      <c r="BH65" s="966"/>
      <c r="BI65" s="941">
        <f>'Qualified Basis 3335-C'!T67</f>
        <v>0</v>
      </c>
      <c r="BJ65" s="941"/>
      <c r="BK65" s="941"/>
      <c r="BL65" s="986" t="e">
        <f>ROUND($F$12*'Qualified Basis 3335-C'!R67,0)</f>
        <v>#DIV/0!</v>
      </c>
      <c r="BM65" s="987"/>
      <c r="BN65" s="988"/>
      <c r="BO65" s="950" t="e">
        <f t="shared" si="9"/>
        <v>#DIV/0!</v>
      </c>
      <c r="BP65" s="951"/>
      <c r="BQ65" s="951"/>
      <c r="BR65" s="967">
        <f t="shared" si="10"/>
        <v>0</v>
      </c>
      <c r="BS65" s="967"/>
      <c r="BT65" s="967"/>
      <c r="BU65" s="980" t="e">
        <f t="shared" si="11"/>
        <v>#DIV/0!</v>
      </c>
      <c r="BV65" s="981"/>
      <c r="BW65" s="982"/>
      <c r="BX65" s="315"/>
      <c r="BY65" s="321" t="e">
        <f t="shared" si="12"/>
        <v>#DIV/0!</v>
      </c>
      <c r="BZ65" s="322" t="e">
        <f t="shared" si="13"/>
        <v>#DIV/0!</v>
      </c>
    </row>
    <row r="66" spans="2:78" ht="15.75" customHeight="1" thickBot="1">
      <c r="B66" s="199">
        <f>'Qualified Basis 3335-C'!B68</f>
        <v>0</v>
      </c>
      <c r="C66" s="931">
        <f>'Qualified Basis 3335-C'!G68</f>
        <v>0</v>
      </c>
      <c r="D66" s="932"/>
      <c r="E66" s="933"/>
      <c r="F66" s="942">
        <f>'Qualified Basis 3335-C'!H68</f>
        <v>0</v>
      </c>
      <c r="G66" s="943"/>
      <c r="H66" s="944"/>
      <c r="I66" s="938">
        <f t="shared" si="0"/>
        <v>0</v>
      </c>
      <c r="J66" s="939"/>
      <c r="K66" s="940"/>
      <c r="L66" s="941">
        <f>'Qualified Basis 3335-C'!F68</f>
        <v>0</v>
      </c>
      <c r="M66" s="941"/>
      <c r="N66" s="941"/>
      <c r="O66" s="936" t="e">
        <f>ROUND('Qualified Basis 3335-C'!D68*'Allocated Credit 3335-CS '!$F$12,0)</f>
        <v>#DIV/0!</v>
      </c>
      <c r="P66" s="936"/>
      <c r="Q66" s="937"/>
      <c r="R66" s="950" t="e">
        <f t="shared" si="1"/>
        <v>#DIV/0!</v>
      </c>
      <c r="S66" s="951"/>
      <c r="T66" s="951"/>
      <c r="U66" s="945">
        <f t="shared" si="2"/>
        <v>0</v>
      </c>
      <c r="V66" s="946"/>
      <c r="W66" s="947"/>
      <c r="X66" s="934" t="e">
        <f t="shared" si="3"/>
        <v>#DIV/0!</v>
      </c>
      <c r="Y66" s="934"/>
      <c r="Z66" s="935"/>
      <c r="AA66" s="203"/>
      <c r="AB66" s="964">
        <f>'Qualified Basis 3335-C'!N68</f>
        <v>0</v>
      </c>
      <c r="AC66" s="964"/>
      <c r="AD66" s="965"/>
      <c r="AE66" s="936">
        <f>'Qualified Basis 3335-C'!O68</f>
        <v>0</v>
      </c>
      <c r="AF66" s="936"/>
      <c r="AG66" s="936"/>
      <c r="AH66" s="966">
        <f t="shared" si="4"/>
        <v>0</v>
      </c>
      <c r="AI66" s="966"/>
      <c r="AJ66" s="966"/>
      <c r="AK66" s="941">
        <f>'Qualified Basis 3335-C'!M68</f>
        <v>0</v>
      </c>
      <c r="AL66" s="941"/>
      <c r="AM66" s="941"/>
      <c r="AN66" s="936" t="e">
        <f>ROUND('Qualified Basis 3335-C'!K68*'Allocated Credit 3335-CS '!$F$12,0)</f>
        <v>#DIV/0!</v>
      </c>
      <c r="AO66" s="936"/>
      <c r="AP66" s="937"/>
      <c r="AQ66" s="950" t="e">
        <f t="shared" si="5"/>
        <v>#DIV/0!</v>
      </c>
      <c r="AR66" s="951"/>
      <c r="AS66" s="951"/>
      <c r="AT66" s="967">
        <f t="shared" si="6"/>
        <v>0</v>
      </c>
      <c r="AU66" s="967"/>
      <c r="AV66" s="967"/>
      <c r="AW66" s="951" t="e">
        <f t="shared" si="7"/>
        <v>#DIV/0!</v>
      </c>
      <c r="AX66" s="951"/>
      <c r="AY66" s="968"/>
      <c r="AZ66" s="203"/>
      <c r="BA66" s="983">
        <f>'Qualified Basis 3335-C'!U68</f>
        <v>0</v>
      </c>
      <c r="BB66" s="984"/>
      <c r="BC66" s="984"/>
      <c r="BD66" s="985">
        <f>'Qualified Basis 3335-C'!V68</f>
        <v>0</v>
      </c>
      <c r="BE66" s="985"/>
      <c r="BF66" s="966">
        <f t="shared" si="8"/>
        <v>0</v>
      </c>
      <c r="BG66" s="966"/>
      <c r="BH66" s="966"/>
      <c r="BI66" s="941">
        <f>'Qualified Basis 3335-C'!T68</f>
        <v>0</v>
      </c>
      <c r="BJ66" s="941"/>
      <c r="BK66" s="941"/>
      <c r="BL66" s="986" t="e">
        <f>ROUND($F$12*'Qualified Basis 3335-C'!R68,0)</f>
        <v>#DIV/0!</v>
      </c>
      <c r="BM66" s="987"/>
      <c r="BN66" s="988"/>
      <c r="BO66" s="950" t="e">
        <f t="shared" si="9"/>
        <v>#DIV/0!</v>
      </c>
      <c r="BP66" s="951"/>
      <c r="BQ66" s="951"/>
      <c r="BR66" s="967">
        <f t="shared" si="10"/>
        <v>0</v>
      </c>
      <c r="BS66" s="967"/>
      <c r="BT66" s="967"/>
      <c r="BU66" s="980" t="e">
        <f t="shared" si="11"/>
        <v>#DIV/0!</v>
      </c>
      <c r="BV66" s="981"/>
      <c r="BW66" s="982"/>
      <c r="BX66" s="315"/>
      <c r="BY66" s="321" t="e">
        <f t="shared" si="12"/>
        <v>#DIV/0!</v>
      </c>
      <c r="BZ66" s="322" t="e">
        <f t="shared" si="13"/>
        <v>#DIV/0!</v>
      </c>
    </row>
    <row r="67" spans="2:78" ht="15.75" customHeight="1" thickBot="1">
      <c r="B67" s="199">
        <f>'Qualified Basis 3335-C'!B69</f>
        <v>0</v>
      </c>
      <c r="C67" s="931">
        <f>'Qualified Basis 3335-C'!G69</f>
        <v>0</v>
      </c>
      <c r="D67" s="932"/>
      <c r="E67" s="933"/>
      <c r="F67" s="942">
        <f>'Qualified Basis 3335-C'!H69</f>
        <v>0</v>
      </c>
      <c r="G67" s="943"/>
      <c r="H67" s="944"/>
      <c r="I67" s="938">
        <f t="shared" si="0"/>
        <v>0</v>
      </c>
      <c r="J67" s="939"/>
      <c r="K67" s="940"/>
      <c r="L67" s="941">
        <f>'Qualified Basis 3335-C'!F69</f>
        <v>0</v>
      </c>
      <c r="M67" s="941"/>
      <c r="N67" s="941"/>
      <c r="O67" s="936" t="e">
        <f>ROUND('Qualified Basis 3335-C'!D69*'Allocated Credit 3335-CS '!$F$12,0)</f>
        <v>#DIV/0!</v>
      </c>
      <c r="P67" s="936"/>
      <c r="Q67" s="937"/>
      <c r="R67" s="950" t="e">
        <f t="shared" si="1"/>
        <v>#DIV/0!</v>
      </c>
      <c r="S67" s="951"/>
      <c r="T67" s="951"/>
      <c r="U67" s="945">
        <f t="shared" si="2"/>
        <v>0</v>
      </c>
      <c r="V67" s="946"/>
      <c r="W67" s="947"/>
      <c r="X67" s="934" t="e">
        <f t="shared" si="3"/>
        <v>#DIV/0!</v>
      </c>
      <c r="Y67" s="934"/>
      <c r="Z67" s="935"/>
      <c r="AA67" s="203"/>
      <c r="AB67" s="964">
        <f>'Qualified Basis 3335-C'!N69</f>
        <v>0</v>
      </c>
      <c r="AC67" s="964"/>
      <c r="AD67" s="965"/>
      <c r="AE67" s="936">
        <f>'Qualified Basis 3335-C'!O69</f>
        <v>0</v>
      </c>
      <c r="AF67" s="936"/>
      <c r="AG67" s="936"/>
      <c r="AH67" s="966">
        <f t="shared" si="4"/>
        <v>0</v>
      </c>
      <c r="AI67" s="966"/>
      <c r="AJ67" s="966"/>
      <c r="AK67" s="941">
        <f>'Qualified Basis 3335-C'!M69</f>
        <v>0</v>
      </c>
      <c r="AL67" s="941"/>
      <c r="AM67" s="941"/>
      <c r="AN67" s="936" t="e">
        <f>ROUND('Qualified Basis 3335-C'!K69*'Allocated Credit 3335-CS '!$F$12,0)</f>
        <v>#DIV/0!</v>
      </c>
      <c r="AO67" s="936"/>
      <c r="AP67" s="937"/>
      <c r="AQ67" s="950" t="e">
        <f t="shared" si="5"/>
        <v>#DIV/0!</v>
      </c>
      <c r="AR67" s="951"/>
      <c r="AS67" s="951"/>
      <c r="AT67" s="967">
        <f t="shared" si="6"/>
        <v>0</v>
      </c>
      <c r="AU67" s="967"/>
      <c r="AV67" s="967"/>
      <c r="AW67" s="951" t="e">
        <f t="shared" si="7"/>
        <v>#DIV/0!</v>
      </c>
      <c r="AX67" s="951"/>
      <c r="AY67" s="968"/>
      <c r="AZ67" s="203"/>
      <c r="BA67" s="983">
        <f>'Qualified Basis 3335-C'!U69</f>
        <v>0</v>
      </c>
      <c r="BB67" s="984"/>
      <c r="BC67" s="984"/>
      <c r="BD67" s="985">
        <f>'Qualified Basis 3335-C'!V69</f>
        <v>0</v>
      </c>
      <c r="BE67" s="985"/>
      <c r="BF67" s="966">
        <f t="shared" si="8"/>
        <v>0</v>
      </c>
      <c r="BG67" s="966"/>
      <c r="BH67" s="966"/>
      <c r="BI67" s="941">
        <f>'Qualified Basis 3335-C'!T69</f>
        <v>0</v>
      </c>
      <c r="BJ67" s="941"/>
      <c r="BK67" s="941"/>
      <c r="BL67" s="986" t="e">
        <f>ROUND($F$12*'Qualified Basis 3335-C'!R69,0)</f>
        <v>#DIV/0!</v>
      </c>
      <c r="BM67" s="987"/>
      <c r="BN67" s="988"/>
      <c r="BO67" s="950" t="e">
        <f t="shared" si="9"/>
        <v>#DIV/0!</v>
      </c>
      <c r="BP67" s="951"/>
      <c r="BQ67" s="951"/>
      <c r="BR67" s="967">
        <f t="shared" si="10"/>
        <v>0</v>
      </c>
      <c r="BS67" s="967"/>
      <c r="BT67" s="967"/>
      <c r="BU67" s="980" t="e">
        <f t="shared" si="11"/>
        <v>#DIV/0!</v>
      </c>
      <c r="BV67" s="981"/>
      <c r="BW67" s="982"/>
      <c r="BX67" s="315"/>
      <c r="BY67" s="321" t="e">
        <f t="shared" si="12"/>
        <v>#DIV/0!</v>
      </c>
      <c r="BZ67" s="322" t="e">
        <f t="shared" si="13"/>
        <v>#DIV/0!</v>
      </c>
    </row>
    <row r="68" spans="2:78" ht="15.75" customHeight="1" thickBot="1">
      <c r="B68" s="199">
        <f>'Qualified Basis 3335-C'!B70</f>
        <v>0</v>
      </c>
      <c r="C68" s="931">
        <f>'Qualified Basis 3335-C'!G70</f>
        <v>0</v>
      </c>
      <c r="D68" s="932"/>
      <c r="E68" s="933"/>
      <c r="F68" s="942">
        <f>'Qualified Basis 3335-C'!H70</f>
        <v>0</v>
      </c>
      <c r="G68" s="943"/>
      <c r="H68" s="944"/>
      <c r="I68" s="938">
        <f t="shared" si="0"/>
        <v>0</v>
      </c>
      <c r="J68" s="939"/>
      <c r="K68" s="940"/>
      <c r="L68" s="941">
        <f>'Qualified Basis 3335-C'!F70</f>
        <v>0</v>
      </c>
      <c r="M68" s="941"/>
      <c r="N68" s="941"/>
      <c r="O68" s="936" t="e">
        <f>ROUND('Qualified Basis 3335-C'!D70*'Allocated Credit 3335-CS '!$F$12,0)</f>
        <v>#DIV/0!</v>
      </c>
      <c r="P68" s="936"/>
      <c r="Q68" s="937"/>
      <c r="R68" s="950" t="e">
        <f t="shared" si="1"/>
        <v>#DIV/0!</v>
      </c>
      <c r="S68" s="951"/>
      <c r="T68" s="951"/>
      <c r="U68" s="945">
        <f t="shared" si="2"/>
        <v>0</v>
      </c>
      <c r="V68" s="946"/>
      <c r="W68" s="947"/>
      <c r="X68" s="934" t="e">
        <f t="shared" si="3"/>
        <v>#DIV/0!</v>
      </c>
      <c r="Y68" s="934"/>
      <c r="Z68" s="935"/>
      <c r="AA68" s="203"/>
      <c r="AB68" s="964">
        <f>'Qualified Basis 3335-C'!N70</f>
        <v>0</v>
      </c>
      <c r="AC68" s="964"/>
      <c r="AD68" s="965"/>
      <c r="AE68" s="936">
        <f>'Qualified Basis 3335-C'!O70</f>
        <v>0</v>
      </c>
      <c r="AF68" s="936"/>
      <c r="AG68" s="936"/>
      <c r="AH68" s="966">
        <f t="shared" si="4"/>
        <v>0</v>
      </c>
      <c r="AI68" s="966"/>
      <c r="AJ68" s="966"/>
      <c r="AK68" s="941">
        <f>'Qualified Basis 3335-C'!M70</f>
        <v>0</v>
      </c>
      <c r="AL68" s="941"/>
      <c r="AM68" s="941"/>
      <c r="AN68" s="936" t="e">
        <f>ROUND('Qualified Basis 3335-C'!K70*'Allocated Credit 3335-CS '!$F$12,0)</f>
        <v>#DIV/0!</v>
      </c>
      <c r="AO68" s="936"/>
      <c r="AP68" s="937"/>
      <c r="AQ68" s="950" t="e">
        <f t="shared" si="5"/>
        <v>#DIV/0!</v>
      </c>
      <c r="AR68" s="951"/>
      <c r="AS68" s="951"/>
      <c r="AT68" s="967">
        <f t="shared" si="6"/>
        <v>0</v>
      </c>
      <c r="AU68" s="967"/>
      <c r="AV68" s="967"/>
      <c r="AW68" s="951" t="e">
        <f t="shared" si="7"/>
        <v>#DIV/0!</v>
      </c>
      <c r="AX68" s="951"/>
      <c r="AY68" s="968"/>
      <c r="AZ68" s="203"/>
      <c r="BA68" s="983">
        <f>'Qualified Basis 3335-C'!U70</f>
        <v>0</v>
      </c>
      <c r="BB68" s="984"/>
      <c r="BC68" s="984"/>
      <c r="BD68" s="985">
        <f>'Qualified Basis 3335-C'!V70</f>
        <v>0</v>
      </c>
      <c r="BE68" s="985"/>
      <c r="BF68" s="966">
        <f t="shared" si="8"/>
        <v>0</v>
      </c>
      <c r="BG68" s="966"/>
      <c r="BH68" s="966"/>
      <c r="BI68" s="941">
        <f>'Qualified Basis 3335-C'!T70</f>
        <v>0</v>
      </c>
      <c r="BJ68" s="941"/>
      <c r="BK68" s="941"/>
      <c r="BL68" s="986" t="e">
        <f>ROUND($F$12*'Qualified Basis 3335-C'!R70,0)</f>
        <v>#DIV/0!</v>
      </c>
      <c r="BM68" s="987"/>
      <c r="BN68" s="988"/>
      <c r="BO68" s="950" t="e">
        <f t="shared" si="9"/>
        <v>#DIV/0!</v>
      </c>
      <c r="BP68" s="951"/>
      <c r="BQ68" s="951"/>
      <c r="BR68" s="967">
        <f t="shared" si="10"/>
        <v>0</v>
      </c>
      <c r="BS68" s="967"/>
      <c r="BT68" s="967"/>
      <c r="BU68" s="980" t="e">
        <f t="shared" si="11"/>
        <v>#DIV/0!</v>
      </c>
      <c r="BV68" s="981"/>
      <c r="BW68" s="982"/>
      <c r="BX68" s="315"/>
      <c r="BY68" s="321" t="e">
        <f t="shared" si="12"/>
        <v>#DIV/0!</v>
      </c>
      <c r="BZ68" s="322" t="e">
        <f t="shared" si="13"/>
        <v>#DIV/0!</v>
      </c>
    </row>
    <row r="69" spans="2:78" ht="15.75" customHeight="1" thickBot="1">
      <c r="B69" s="199">
        <f>'Qualified Basis 3335-C'!B71</f>
        <v>0</v>
      </c>
      <c r="C69" s="931">
        <f>'Qualified Basis 3335-C'!G71</f>
        <v>0</v>
      </c>
      <c r="D69" s="932"/>
      <c r="E69" s="933"/>
      <c r="F69" s="942">
        <f>'Qualified Basis 3335-C'!H71</f>
        <v>0</v>
      </c>
      <c r="G69" s="943"/>
      <c r="H69" s="944"/>
      <c r="I69" s="938">
        <f t="shared" si="0"/>
        <v>0</v>
      </c>
      <c r="J69" s="939"/>
      <c r="K69" s="940"/>
      <c r="L69" s="941">
        <f>'Qualified Basis 3335-C'!F71</f>
        <v>0</v>
      </c>
      <c r="M69" s="941"/>
      <c r="N69" s="941"/>
      <c r="O69" s="936" t="e">
        <f>ROUND('Qualified Basis 3335-C'!D71*'Allocated Credit 3335-CS '!$F$12,0)</f>
        <v>#DIV/0!</v>
      </c>
      <c r="P69" s="936"/>
      <c r="Q69" s="937"/>
      <c r="R69" s="950" t="e">
        <f t="shared" si="1"/>
        <v>#DIV/0!</v>
      </c>
      <c r="S69" s="951"/>
      <c r="T69" s="951"/>
      <c r="U69" s="945">
        <f t="shared" si="2"/>
        <v>0</v>
      </c>
      <c r="V69" s="946"/>
      <c r="W69" s="947"/>
      <c r="X69" s="934" t="e">
        <f t="shared" si="3"/>
        <v>#DIV/0!</v>
      </c>
      <c r="Y69" s="934"/>
      <c r="Z69" s="935"/>
      <c r="AA69" s="203"/>
      <c r="AB69" s="964">
        <f>'Qualified Basis 3335-C'!N71</f>
        <v>0</v>
      </c>
      <c r="AC69" s="964"/>
      <c r="AD69" s="965"/>
      <c r="AE69" s="936">
        <f>'Qualified Basis 3335-C'!O71</f>
        <v>0</v>
      </c>
      <c r="AF69" s="936"/>
      <c r="AG69" s="936"/>
      <c r="AH69" s="966">
        <f t="shared" si="4"/>
        <v>0</v>
      </c>
      <c r="AI69" s="966"/>
      <c r="AJ69" s="966"/>
      <c r="AK69" s="941">
        <f>'Qualified Basis 3335-C'!M71</f>
        <v>0</v>
      </c>
      <c r="AL69" s="941"/>
      <c r="AM69" s="941"/>
      <c r="AN69" s="936" t="e">
        <f>ROUND('Qualified Basis 3335-C'!K71*'Allocated Credit 3335-CS '!$F$12,0)</f>
        <v>#DIV/0!</v>
      </c>
      <c r="AO69" s="936"/>
      <c r="AP69" s="937"/>
      <c r="AQ69" s="950" t="e">
        <f t="shared" si="5"/>
        <v>#DIV/0!</v>
      </c>
      <c r="AR69" s="951"/>
      <c r="AS69" s="951"/>
      <c r="AT69" s="967">
        <f t="shared" si="6"/>
        <v>0</v>
      </c>
      <c r="AU69" s="967"/>
      <c r="AV69" s="967"/>
      <c r="AW69" s="951" t="e">
        <f t="shared" si="7"/>
        <v>#DIV/0!</v>
      </c>
      <c r="AX69" s="951"/>
      <c r="AY69" s="968"/>
      <c r="AZ69" s="203"/>
      <c r="BA69" s="983">
        <f>'Qualified Basis 3335-C'!U71</f>
        <v>0</v>
      </c>
      <c r="BB69" s="984"/>
      <c r="BC69" s="984"/>
      <c r="BD69" s="995">
        <f>'Qualified Basis 3335-C'!V55</f>
        <v>0</v>
      </c>
      <c r="BE69" s="995"/>
      <c r="BF69" s="966">
        <f t="shared" si="8"/>
        <v>0</v>
      </c>
      <c r="BG69" s="966"/>
      <c r="BH69" s="966"/>
      <c r="BI69" s="941">
        <f>'Qualified Basis 3335-C'!T71</f>
        <v>0</v>
      </c>
      <c r="BJ69" s="941"/>
      <c r="BK69" s="941"/>
      <c r="BL69" s="986" t="e">
        <f>ROUND($F$12*'Qualified Basis 3335-C'!R71,0)</f>
        <v>#DIV/0!</v>
      </c>
      <c r="BM69" s="987"/>
      <c r="BN69" s="988"/>
      <c r="BO69" s="950" t="e">
        <f t="shared" si="9"/>
        <v>#DIV/0!</v>
      </c>
      <c r="BP69" s="951"/>
      <c r="BQ69" s="951"/>
      <c r="BR69" s="967">
        <f t="shared" si="10"/>
        <v>0</v>
      </c>
      <c r="BS69" s="967"/>
      <c r="BT69" s="967"/>
      <c r="BU69" s="996" t="e">
        <f t="shared" si="11"/>
        <v>#DIV/0!</v>
      </c>
      <c r="BV69" s="997"/>
      <c r="BW69" s="998"/>
      <c r="BX69" s="315"/>
      <c r="BY69" s="332" t="e">
        <f t="shared" si="12"/>
        <v>#DIV/0!</v>
      </c>
      <c r="BZ69" s="333" t="e">
        <f t="shared" si="13"/>
        <v>#DIV/0!</v>
      </c>
    </row>
    <row r="70" spans="2:78" s="82" customFormat="1" ht="15.75" customHeight="1" thickBot="1">
      <c r="B70" s="316" t="s">
        <v>233</v>
      </c>
      <c r="C70" s="955">
        <f>SUM(C19:E69)</f>
        <v>0</v>
      </c>
      <c r="D70" s="956"/>
      <c r="E70" s="957"/>
      <c r="F70" s="962">
        <f>SUM(F19:H69)</f>
        <v>0</v>
      </c>
      <c r="G70" s="963"/>
      <c r="H70" s="963"/>
      <c r="I70" s="958">
        <f>SUM(I19:K69)</f>
        <v>0</v>
      </c>
      <c r="J70" s="959"/>
      <c r="K70" s="959"/>
      <c r="L70" s="954"/>
      <c r="M70" s="954"/>
      <c r="N70" s="954"/>
      <c r="O70" s="948">
        <f>SUMIF(O19:Q69,"&lt;&gt;#DIV/0!")</f>
        <v>0</v>
      </c>
      <c r="P70" s="948"/>
      <c r="Q70" s="949"/>
      <c r="R70" s="953">
        <f>SUMIF(R19:T69,"&lt;&gt;#DIV/0!")</f>
        <v>0</v>
      </c>
      <c r="S70" s="948"/>
      <c r="T70" s="948"/>
      <c r="U70" s="952">
        <f>SUMIF(U19:W69,"&lt;&gt;#DIV/0!")</f>
        <v>0</v>
      </c>
      <c r="V70" s="952"/>
      <c r="W70" s="952"/>
      <c r="X70" s="948">
        <f>SUMIF(X19:Z69,"&lt;&gt;#DIV/0!")</f>
        <v>0</v>
      </c>
      <c r="Y70" s="948"/>
      <c r="Z70" s="949"/>
      <c r="AA70" s="204"/>
      <c r="AB70" s="977">
        <f>SUM(AB19:AD69)</f>
        <v>0</v>
      </c>
      <c r="AC70" s="978"/>
      <c r="AD70" s="978"/>
      <c r="AE70" s="948">
        <f>SUM(AE19:AG69)</f>
        <v>0</v>
      </c>
      <c r="AF70" s="948"/>
      <c r="AG70" s="948"/>
      <c r="AH70" s="959">
        <f>SUM(AH19:AJ69)</f>
        <v>0</v>
      </c>
      <c r="AI70" s="959"/>
      <c r="AJ70" s="959"/>
      <c r="AK70" s="954"/>
      <c r="AL70" s="954"/>
      <c r="AM70" s="954"/>
      <c r="AN70" s="948">
        <f>SUMIF(AN19:AP69,"&lt;&gt;#DIV/0!")</f>
        <v>0</v>
      </c>
      <c r="AO70" s="948"/>
      <c r="AP70" s="949"/>
      <c r="AQ70" s="953">
        <f>SUMIF(AQ19:AS69,"&lt;&gt;#DIV/0!")</f>
        <v>0</v>
      </c>
      <c r="AR70" s="948"/>
      <c r="AS70" s="948"/>
      <c r="AT70" s="979">
        <f>SUMIF(AT19:AV69,"&lt;&gt;#DIV/0!")</f>
        <v>0</v>
      </c>
      <c r="AU70" s="979"/>
      <c r="AV70" s="979"/>
      <c r="AW70" s="948">
        <f>SUMIF(AW19:AY69,"&lt;&gt;#DIV/0!")</f>
        <v>0</v>
      </c>
      <c r="AX70" s="948"/>
      <c r="AY70" s="949"/>
      <c r="AZ70" s="204"/>
      <c r="BA70" s="991">
        <f>SUMIF(BA19:BC69,"&lt;&gt;#DIV/0!")</f>
        <v>0</v>
      </c>
      <c r="BB70" s="992"/>
      <c r="BC70" s="992"/>
      <c r="BD70" s="992">
        <f>SUMIF(BD19:BE69,"&lt;&gt;#DIV/0!")</f>
        <v>0</v>
      </c>
      <c r="BE70" s="992"/>
      <c r="BF70" s="959">
        <f>SUMIF(BF19:BH69,"&lt;&gt;#DIV/0!")</f>
        <v>0</v>
      </c>
      <c r="BG70" s="959"/>
      <c r="BH70" s="959"/>
      <c r="BI70" s="993"/>
      <c r="BJ70" s="993"/>
      <c r="BK70" s="993"/>
      <c r="BL70" s="948">
        <f>SUMIF(BL19:BN69,"&lt;&gt;#DIV/0!")</f>
        <v>0</v>
      </c>
      <c r="BM70" s="948"/>
      <c r="BN70" s="994"/>
      <c r="BO70" s="953">
        <f>SUMIF(BO19:BQ69,"&lt;&gt;#DIV/0!")</f>
        <v>0</v>
      </c>
      <c r="BP70" s="948"/>
      <c r="BQ70" s="948"/>
      <c r="BR70" s="979">
        <f>SUMIF(BR19:BT69,"&lt;&gt;#DIV/0!")</f>
        <v>0</v>
      </c>
      <c r="BS70" s="979"/>
      <c r="BT70" s="979"/>
      <c r="BU70" s="948">
        <f>SUMIF(BU19:BW69,"&lt;&gt;#DIV/0!")</f>
        <v>0</v>
      </c>
      <c r="BV70" s="948"/>
      <c r="BW70" s="949"/>
      <c r="BX70" s="317"/>
      <c r="BY70" s="678" t="e">
        <f>SUM(BY19:BY69)</f>
        <v>#DIV/0!</v>
      </c>
      <c r="BZ70" s="318" t="e">
        <f>SUM(BZ19:BZ69)</f>
        <v>#DIV/0!</v>
      </c>
    </row>
    <row r="71" spans="2:78">
      <c r="N71" s="200"/>
      <c r="O71" s="200"/>
      <c r="P71" s="200"/>
    </row>
    <row r="72" spans="2:78">
      <c r="B72" s="894" t="s">
        <v>595</v>
      </c>
      <c r="N72" s="200"/>
      <c r="O72" s="200"/>
      <c r="P72" s="200"/>
    </row>
  </sheetData>
  <sheetProtection algorithmName="SHA-512" hashValue="g5GLkCSz5Ujhceu0t0jtHhr5Bh3W6nX6wp+M5OrJg/OrqOGQmuOqa9E9sOikq4aRhY3sCg1EFm1RJJCsUJx7Sw==" saltValue="EZ+34XnO28mPmjAeOal0fw==" spinCount="100000" sheet="1" objects="1" scenarios="1"/>
  <customSheetViews>
    <customSheetView guid="{FB69FFF1-34BD-45AF-976A-153282F1EF02}" scale="85" showGridLines="0" fitToPage="1" hiddenColumns="1">
      <selection activeCell="F7" sqref="F7:O7"/>
      <pageMargins left="0.25" right="0.25" top="0.75" bottom="0.25" header="0.3" footer="0.3"/>
      <pageSetup scale="50" orientation="landscape" r:id="rId1"/>
      <headerFooter>
        <oddFooter>&amp;L&amp;8Rev 11/2015</oddFooter>
      </headerFooter>
    </customSheetView>
  </customSheetViews>
  <mergeCells count="1314">
    <mergeCell ref="AO4:AX4"/>
    <mergeCell ref="BO4:BZ4"/>
    <mergeCell ref="BO3:BZ3"/>
    <mergeCell ref="AY4:BN4"/>
    <mergeCell ref="AY3:BN3"/>
    <mergeCell ref="AO3:AX3"/>
    <mergeCell ref="B4:AN4"/>
    <mergeCell ref="B3:AN3"/>
    <mergeCell ref="AN59:AP59"/>
    <mergeCell ref="AQ59:AS59"/>
    <mergeCell ref="AT59:AV59"/>
    <mergeCell ref="AW59:AY59"/>
    <mergeCell ref="BA59:BC59"/>
    <mergeCell ref="BD59:BE59"/>
    <mergeCell ref="BD58:BE58"/>
    <mergeCell ref="C57:E57"/>
    <mergeCell ref="F57:H57"/>
    <mergeCell ref="I57:K57"/>
    <mergeCell ref="L57:N57"/>
    <mergeCell ref="O57:Q57"/>
    <mergeCell ref="R57:T57"/>
    <mergeCell ref="U57:W57"/>
    <mergeCell ref="BF59:BH59"/>
    <mergeCell ref="BI59:BK59"/>
    <mergeCell ref="BL59:BN59"/>
    <mergeCell ref="AK58:AM58"/>
    <mergeCell ref="AN58:AP58"/>
    <mergeCell ref="AQ58:AS58"/>
    <mergeCell ref="AT58:AV58"/>
    <mergeCell ref="AW58:AY58"/>
    <mergeCell ref="BA58:BC58"/>
    <mergeCell ref="X57:Z57"/>
    <mergeCell ref="AB57:AD57"/>
    <mergeCell ref="AE57:AG57"/>
    <mergeCell ref="AH57:AJ57"/>
    <mergeCell ref="AK57:AM57"/>
    <mergeCell ref="AN57:AP57"/>
    <mergeCell ref="AQ57:AS57"/>
    <mergeCell ref="AT57:AV57"/>
    <mergeCell ref="AW57:AY57"/>
    <mergeCell ref="BO59:BQ59"/>
    <mergeCell ref="BR59:BT59"/>
    <mergeCell ref="BU59:BW59"/>
    <mergeCell ref="BF58:BH58"/>
    <mergeCell ref="BI58:BK58"/>
    <mergeCell ref="BL58:BN58"/>
    <mergeCell ref="BO58:BQ58"/>
    <mergeCell ref="BR58:BT58"/>
    <mergeCell ref="BU58:BW58"/>
    <mergeCell ref="BA57:BC57"/>
    <mergeCell ref="C59:E59"/>
    <mergeCell ref="F59:H59"/>
    <mergeCell ref="I59:K59"/>
    <mergeCell ref="L59:N59"/>
    <mergeCell ref="O59:Q59"/>
    <mergeCell ref="R59:T59"/>
    <mergeCell ref="U59:W59"/>
    <mergeCell ref="X59:Z59"/>
    <mergeCell ref="AB59:AD59"/>
    <mergeCell ref="AE59:AG59"/>
    <mergeCell ref="AH59:AJ59"/>
    <mergeCell ref="AK59:AM59"/>
    <mergeCell ref="C58:E58"/>
    <mergeCell ref="F58:H58"/>
    <mergeCell ref="I58:K58"/>
    <mergeCell ref="L58:N58"/>
    <mergeCell ref="O58:Q58"/>
    <mergeCell ref="R58:T58"/>
    <mergeCell ref="U58:W58"/>
    <mergeCell ref="X58:Z58"/>
    <mergeCell ref="AB58:AD58"/>
    <mergeCell ref="AE58:AG58"/>
    <mergeCell ref="AH58:AJ58"/>
    <mergeCell ref="BD55:BE55"/>
    <mergeCell ref="BF55:BH55"/>
    <mergeCell ref="BI55:BK55"/>
    <mergeCell ref="BL55:BN55"/>
    <mergeCell ref="BO55:BQ55"/>
    <mergeCell ref="BR55:BT55"/>
    <mergeCell ref="BU55:BW55"/>
    <mergeCell ref="BD56:BE56"/>
    <mergeCell ref="BF56:BH56"/>
    <mergeCell ref="BI56:BK56"/>
    <mergeCell ref="BL56:BN56"/>
    <mergeCell ref="BO56:BQ56"/>
    <mergeCell ref="BR56:BT56"/>
    <mergeCell ref="BU56:BW56"/>
    <mergeCell ref="BD57:BE57"/>
    <mergeCell ref="BF57:BH57"/>
    <mergeCell ref="BI57:BK57"/>
    <mergeCell ref="BL57:BN57"/>
    <mergeCell ref="BO57:BQ57"/>
    <mergeCell ref="BR57:BT57"/>
    <mergeCell ref="BU57:BW57"/>
    <mergeCell ref="C56:E56"/>
    <mergeCell ref="F56:H56"/>
    <mergeCell ref="I56:K56"/>
    <mergeCell ref="L56:N56"/>
    <mergeCell ref="O56:Q56"/>
    <mergeCell ref="R56:T56"/>
    <mergeCell ref="U56:W56"/>
    <mergeCell ref="X56:Z56"/>
    <mergeCell ref="AB56:AD56"/>
    <mergeCell ref="AE56:AG56"/>
    <mergeCell ref="AH56:AJ56"/>
    <mergeCell ref="AK56:AM56"/>
    <mergeCell ref="AN56:AP56"/>
    <mergeCell ref="AQ56:AS56"/>
    <mergeCell ref="AT56:AV56"/>
    <mergeCell ref="AW56:AY56"/>
    <mergeCell ref="BA56:BC56"/>
    <mergeCell ref="C55:E55"/>
    <mergeCell ref="F55:H55"/>
    <mergeCell ref="I55:K55"/>
    <mergeCell ref="L55:N55"/>
    <mergeCell ref="O55:Q55"/>
    <mergeCell ref="R55:T55"/>
    <mergeCell ref="U55:W55"/>
    <mergeCell ref="X55:Z55"/>
    <mergeCell ref="AB55:AD55"/>
    <mergeCell ref="AE55:AG55"/>
    <mergeCell ref="AH55:AJ55"/>
    <mergeCell ref="AK55:AM55"/>
    <mergeCell ref="AN55:AP55"/>
    <mergeCell ref="AQ55:AS55"/>
    <mergeCell ref="AT55:AV55"/>
    <mergeCell ref="AW55:AY55"/>
    <mergeCell ref="BA55:BC55"/>
    <mergeCell ref="BA52:BC52"/>
    <mergeCell ref="BD52:BE52"/>
    <mergeCell ref="BF52:BH52"/>
    <mergeCell ref="BR53:BT53"/>
    <mergeCell ref="BU53:BW53"/>
    <mergeCell ref="C54:E54"/>
    <mergeCell ref="F54:H54"/>
    <mergeCell ref="I54:K54"/>
    <mergeCell ref="L54:N54"/>
    <mergeCell ref="O54:Q54"/>
    <mergeCell ref="R54:T54"/>
    <mergeCell ref="U54:W54"/>
    <mergeCell ref="X54:Z54"/>
    <mergeCell ref="AB54:AD54"/>
    <mergeCell ref="AE54:AG54"/>
    <mergeCell ref="AH54:AJ54"/>
    <mergeCell ref="AK54:AM54"/>
    <mergeCell ref="AN54:AP54"/>
    <mergeCell ref="AQ54:AS54"/>
    <mergeCell ref="AT54:AV54"/>
    <mergeCell ref="AW54:AY54"/>
    <mergeCell ref="BA54:BC54"/>
    <mergeCell ref="BD54:BE54"/>
    <mergeCell ref="BF54:BH54"/>
    <mergeCell ref="BI54:BK54"/>
    <mergeCell ref="BL54:BN54"/>
    <mergeCell ref="BO54:BQ54"/>
    <mergeCell ref="BR54:BT54"/>
    <mergeCell ref="BU54:BW54"/>
    <mergeCell ref="R53:T53"/>
    <mergeCell ref="U53:W53"/>
    <mergeCell ref="X53:Z53"/>
    <mergeCell ref="BI51:BK51"/>
    <mergeCell ref="BL51:BN51"/>
    <mergeCell ref="BO51:BQ51"/>
    <mergeCell ref="AK53:AM53"/>
    <mergeCell ref="AN53:AP53"/>
    <mergeCell ref="AQ53:AS53"/>
    <mergeCell ref="AT53:AV53"/>
    <mergeCell ref="AW53:AY53"/>
    <mergeCell ref="BA53:BC53"/>
    <mergeCell ref="BD53:BE53"/>
    <mergeCell ref="BF53:BH53"/>
    <mergeCell ref="BI53:BK53"/>
    <mergeCell ref="BL53:BN53"/>
    <mergeCell ref="BO53:BQ53"/>
    <mergeCell ref="BR51:BT51"/>
    <mergeCell ref="BU51:BW51"/>
    <mergeCell ref="C52:E52"/>
    <mergeCell ref="F52:H52"/>
    <mergeCell ref="I52:K52"/>
    <mergeCell ref="L52:N52"/>
    <mergeCell ref="O52:Q52"/>
    <mergeCell ref="R52:T52"/>
    <mergeCell ref="U52:W52"/>
    <mergeCell ref="X52:Z52"/>
    <mergeCell ref="AB52:AD52"/>
    <mergeCell ref="AE52:AG52"/>
    <mergeCell ref="AH52:AJ52"/>
    <mergeCell ref="AK52:AM52"/>
    <mergeCell ref="AN52:AP52"/>
    <mergeCell ref="AQ52:AS52"/>
    <mergeCell ref="AT52:AV52"/>
    <mergeCell ref="AW52:AY52"/>
    <mergeCell ref="BD50:BE50"/>
    <mergeCell ref="BF50:BH50"/>
    <mergeCell ref="BI50:BK50"/>
    <mergeCell ref="BL50:BN50"/>
    <mergeCell ref="BO50:BQ50"/>
    <mergeCell ref="BR50:BT50"/>
    <mergeCell ref="BU50:BW50"/>
    <mergeCell ref="R49:T49"/>
    <mergeCell ref="U49:W49"/>
    <mergeCell ref="X49:Z49"/>
    <mergeCell ref="AB49:AD49"/>
    <mergeCell ref="AE49:AG49"/>
    <mergeCell ref="AH49:AJ49"/>
    <mergeCell ref="BI52:BK52"/>
    <mergeCell ref="BL52:BN52"/>
    <mergeCell ref="BO52:BQ52"/>
    <mergeCell ref="BR52:BT52"/>
    <mergeCell ref="BU52:BW52"/>
    <mergeCell ref="R51:T51"/>
    <mergeCell ref="U51:W51"/>
    <mergeCell ref="X51:Z51"/>
    <mergeCell ref="AB51:AD51"/>
    <mergeCell ref="AE51:AG51"/>
    <mergeCell ref="AH51:AJ51"/>
    <mergeCell ref="AK51:AM51"/>
    <mergeCell ref="AN51:AP51"/>
    <mergeCell ref="AQ51:AS51"/>
    <mergeCell ref="AT51:AV51"/>
    <mergeCell ref="AW51:AY51"/>
    <mergeCell ref="BA51:BC51"/>
    <mergeCell ref="BD51:BE51"/>
    <mergeCell ref="BF51:BH51"/>
    <mergeCell ref="C50:E50"/>
    <mergeCell ref="F50:H50"/>
    <mergeCell ref="I50:K50"/>
    <mergeCell ref="L50:N50"/>
    <mergeCell ref="O50:Q50"/>
    <mergeCell ref="R50:T50"/>
    <mergeCell ref="U50:W50"/>
    <mergeCell ref="X50:Z50"/>
    <mergeCell ref="AB50:AD50"/>
    <mergeCell ref="AE50:AG50"/>
    <mergeCell ref="AH50:AJ50"/>
    <mergeCell ref="AK50:AM50"/>
    <mergeCell ref="AN50:AP50"/>
    <mergeCell ref="AQ50:AS50"/>
    <mergeCell ref="AT50:AV50"/>
    <mergeCell ref="AW50:AY50"/>
    <mergeCell ref="BA50:BC50"/>
    <mergeCell ref="BA49:BC49"/>
    <mergeCell ref="BD49:BE49"/>
    <mergeCell ref="BF49:BH49"/>
    <mergeCell ref="BI49:BK49"/>
    <mergeCell ref="BL49:BN49"/>
    <mergeCell ref="BO49:BQ49"/>
    <mergeCell ref="BR47:BT47"/>
    <mergeCell ref="BU47:BW47"/>
    <mergeCell ref="C48:E48"/>
    <mergeCell ref="F48:H48"/>
    <mergeCell ref="I48:K48"/>
    <mergeCell ref="L48:N48"/>
    <mergeCell ref="O48:Q48"/>
    <mergeCell ref="R48:T48"/>
    <mergeCell ref="U48:W48"/>
    <mergeCell ref="X48:Z48"/>
    <mergeCell ref="AB48:AD48"/>
    <mergeCell ref="AE48:AG48"/>
    <mergeCell ref="AH48:AJ48"/>
    <mergeCell ref="AK48:AM48"/>
    <mergeCell ref="AN48:AP48"/>
    <mergeCell ref="AQ48:AS48"/>
    <mergeCell ref="AT48:AV48"/>
    <mergeCell ref="AW48:AY48"/>
    <mergeCell ref="BA48:BC48"/>
    <mergeCell ref="BD48:BE48"/>
    <mergeCell ref="BF48:BH48"/>
    <mergeCell ref="BR49:BT49"/>
    <mergeCell ref="BU49:BW49"/>
    <mergeCell ref="BI48:BK48"/>
    <mergeCell ref="BL48:BN48"/>
    <mergeCell ref="BO48:BQ48"/>
    <mergeCell ref="BR48:BT48"/>
    <mergeCell ref="BU48:BW48"/>
    <mergeCell ref="R47:T47"/>
    <mergeCell ref="U47:W47"/>
    <mergeCell ref="X47:Z47"/>
    <mergeCell ref="AB47:AD47"/>
    <mergeCell ref="AE47:AG47"/>
    <mergeCell ref="AH47:AJ47"/>
    <mergeCell ref="AK47:AM47"/>
    <mergeCell ref="AN47:AP47"/>
    <mergeCell ref="AQ47:AS47"/>
    <mergeCell ref="AT47:AV47"/>
    <mergeCell ref="AW47:AY47"/>
    <mergeCell ref="BA47:BC47"/>
    <mergeCell ref="BD47:BE47"/>
    <mergeCell ref="BF47:BH47"/>
    <mergeCell ref="BI47:BK47"/>
    <mergeCell ref="BL47:BN47"/>
    <mergeCell ref="BO47:BQ47"/>
    <mergeCell ref="BI45:BK45"/>
    <mergeCell ref="BL45:BN45"/>
    <mergeCell ref="BO45:BQ45"/>
    <mergeCell ref="BR45:BT45"/>
    <mergeCell ref="BU45:BW45"/>
    <mergeCell ref="C46:E46"/>
    <mergeCell ref="F46:H46"/>
    <mergeCell ref="I46:K46"/>
    <mergeCell ref="L46:N46"/>
    <mergeCell ref="O46:Q46"/>
    <mergeCell ref="R46:T46"/>
    <mergeCell ref="U46:W46"/>
    <mergeCell ref="X46:Z46"/>
    <mergeCell ref="AB46:AD46"/>
    <mergeCell ref="AE46:AG46"/>
    <mergeCell ref="AH46:AJ46"/>
    <mergeCell ref="AK46:AM46"/>
    <mergeCell ref="AN46:AP46"/>
    <mergeCell ref="AQ46:AS46"/>
    <mergeCell ref="AT46:AV46"/>
    <mergeCell ref="AW46:AY46"/>
    <mergeCell ref="BA46:BC46"/>
    <mergeCell ref="BD46:BE46"/>
    <mergeCell ref="BF46:BH46"/>
    <mergeCell ref="BI46:BK46"/>
    <mergeCell ref="BL46:BN46"/>
    <mergeCell ref="BO46:BQ46"/>
    <mergeCell ref="BR46:BT46"/>
    <mergeCell ref="BU46:BW46"/>
    <mergeCell ref="BI44:BK44"/>
    <mergeCell ref="BL44:BN44"/>
    <mergeCell ref="BO44:BQ44"/>
    <mergeCell ref="BR44:BT44"/>
    <mergeCell ref="BU44:BW44"/>
    <mergeCell ref="C45:E45"/>
    <mergeCell ref="F45:H45"/>
    <mergeCell ref="I45:K45"/>
    <mergeCell ref="L45:N45"/>
    <mergeCell ref="O45:Q45"/>
    <mergeCell ref="R45:T45"/>
    <mergeCell ref="U45:W45"/>
    <mergeCell ref="X45:Z45"/>
    <mergeCell ref="AB45:AD45"/>
    <mergeCell ref="AE45:AG45"/>
    <mergeCell ref="AH45:AJ45"/>
    <mergeCell ref="AK45:AM45"/>
    <mergeCell ref="AN45:AP45"/>
    <mergeCell ref="AQ45:AS45"/>
    <mergeCell ref="AT45:AV45"/>
    <mergeCell ref="AW45:AY45"/>
    <mergeCell ref="BA45:BC45"/>
    <mergeCell ref="BD45:BE45"/>
    <mergeCell ref="AE44:AG44"/>
    <mergeCell ref="AH44:AJ44"/>
    <mergeCell ref="AK44:AM44"/>
    <mergeCell ref="AN44:AP44"/>
    <mergeCell ref="AQ44:AS44"/>
    <mergeCell ref="AT44:AV44"/>
    <mergeCell ref="AW44:AY44"/>
    <mergeCell ref="BA44:BC44"/>
    <mergeCell ref="BF45:BH45"/>
    <mergeCell ref="BD44:BE44"/>
    <mergeCell ref="C44:E44"/>
    <mergeCell ref="F44:H44"/>
    <mergeCell ref="I44:K44"/>
    <mergeCell ref="L44:N44"/>
    <mergeCell ref="O44:Q44"/>
    <mergeCell ref="R44:T44"/>
    <mergeCell ref="U44:W44"/>
    <mergeCell ref="X44:Z44"/>
    <mergeCell ref="AB44:AD44"/>
    <mergeCell ref="BO70:BQ70"/>
    <mergeCell ref="BR70:BT70"/>
    <mergeCell ref="BU70:BW70"/>
    <mergeCell ref="BA70:BC70"/>
    <mergeCell ref="BD70:BE70"/>
    <mergeCell ref="BF70:BH70"/>
    <mergeCell ref="BI70:BK70"/>
    <mergeCell ref="BL70:BN70"/>
    <mergeCell ref="BO68:BQ68"/>
    <mergeCell ref="BR68:BT68"/>
    <mergeCell ref="BU68:BW68"/>
    <mergeCell ref="BA69:BC69"/>
    <mergeCell ref="BD69:BE69"/>
    <mergeCell ref="BF69:BH69"/>
    <mergeCell ref="BI69:BK69"/>
    <mergeCell ref="BL69:BN69"/>
    <mergeCell ref="BO69:BQ69"/>
    <mergeCell ref="BR69:BT69"/>
    <mergeCell ref="BU69:BW69"/>
    <mergeCell ref="BA68:BC68"/>
    <mergeCell ref="BF44:BH44"/>
    <mergeCell ref="BD68:BE68"/>
    <mergeCell ref="BF68:BH68"/>
    <mergeCell ref="BI68:BK68"/>
    <mergeCell ref="BL68:BN68"/>
    <mergeCell ref="BO66:BQ66"/>
    <mergeCell ref="BR66:BT66"/>
    <mergeCell ref="BU66:BW66"/>
    <mergeCell ref="BA67:BC67"/>
    <mergeCell ref="BD67:BE67"/>
    <mergeCell ref="BF67:BH67"/>
    <mergeCell ref="BI67:BK67"/>
    <mergeCell ref="BL67:BN67"/>
    <mergeCell ref="BO67:BQ67"/>
    <mergeCell ref="BR67:BT67"/>
    <mergeCell ref="BU67:BW67"/>
    <mergeCell ref="BA66:BC66"/>
    <mergeCell ref="BD66:BE66"/>
    <mergeCell ref="BF66:BH66"/>
    <mergeCell ref="BI66:BK66"/>
    <mergeCell ref="BL66:BN66"/>
    <mergeCell ref="BO64:BQ64"/>
    <mergeCell ref="BR64:BT64"/>
    <mergeCell ref="BU64:BW64"/>
    <mergeCell ref="BA65:BC65"/>
    <mergeCell ref="BD65:BE65"/>
    <mergeCell ref="BF65:BH65"/>
    <mergeCell ref="BI65:BK65"/>
    <mergeCell ref="BL65:BN65"/>
    <mergeCell ref="BO65:BQ65"/>
    <mergeCell ref="BR65:BT65"/>
    <mergeCell ref="BU65:BW65"/>
    <mergeCell ref="BA64:BC64"/>
    <mergeCell ref="BD64:BE64"/>
    <mergeCell ref="BF64:BH64"/>
    <mergeCell ref="BI64:BK64"/>
    <mergeCell ref="BL64:BN64"/>
    <mergeCell ref="BO62:BQ62"/>
    <mergeCell ref="BR62:BT62"/>
    <mergeCell ref="BU62:BW62"/>
    <mergeCell ref="BA63:BC63"/>
    <mergeCell ref="BD63:BE63"/>
    <mergeCell ref="BF63:BH63"/>
    <mergeCell ref="BI63:BK63"/>
    <mergeCell ref="BL63:BN63"/>
    <mergeCell ref="BO63:BQ63"/>
    <mergeCell ref="BR63:BT63"/>
    <mergeCell ref="BU63:BW63"/>
    <mergeCell ref="BA62:BC62"/>
    <mergeCell ref="BD62:BE62"/>
    <mergeCell ref="BF62:BH62"/>
    <mergeCell ref="BI62:BK62"/>
    <mergeCell ref="BL62:BN62"/>
    <mergeCell ref="BO60:BQ60"/>
    <mergeCell ref="BR60:BT60"/>
    <mergeCell ref="BU60:BW60"/>
    <mergeCell ref="BA61:BC61"/>
    <mergeCell ref="BD61:BE61"/>
    <mergeCell ref="BF61:BH61"/>
    <mergeCell ref="BI61:BK61"/>
    <mergeCell ref="BL61:BN61"/>
    <mergeCell ref="BO61:BQ61"/>
    <mergeCell ref="BR61:BT61"/>
    <mergeCell ref="BU61:BW61"/>
    <mergeCell ref="BA60:BC60"/>
    <mergeCell ref="BD60:BE60"/>
    <mergeCell ref="BF60:BH60"/>
    <mergeCell ref="BI60:BK60"/>
    <mergeCell ref="BL60:BN60"/>
    <mergeCell ref="BO42:BQ42"/>
    <mergeCell ref="BR42:BT42"/>
    <mergeCell ref="BU42:BW42"/>
    <mergeCell ref="BA43:BC43"/>
    <mergeCell ref="BD43:BE43"/>
    <mergeCell ref="BF43:BH43"/>
    <mergeCell ref="BI43:BK43"/>
    <mergeCell ref="BL43:BN43"/>
    <mergeCell ref="BO43:BQ43"/>
    <mergeCell ref="BR43:BT43"/>
    <mergeCell ref="BU43:BW43"/>
    <mergeCell ref="BA42:BC42"/>
    <mergeCell ref="BD42:BE42"/>
    <mergeCell ref="BF42:BH42"/>
    <mergeCell ref="BI42:BK42"/>
    <mergeCell ref="BL42:BN42"/>
    <mergeCell ref="BR40:BT40"/>
    <mergeCell ref="BU40:BW40"/>
    <mergeCell ref="BA41:BC41"/>
    <mergeCell ref="BD41:BE41"/>
    <mergeCell ref="BF41:BH41"/>
    <mergeCell ref="BI41:BK41"/>
    <mergeCell ref="BL41:BN41"/>
    <mergeCell ref="BO41:BQ41"/>
    <mergeCell ref="BR41:BT41"/>
    <mergeCell ref="BU41:BW41"/>
    <mergeCell ref="BD40:BE40"/>
    <mergeCell ref="BF40:BH40"/>
    <mergeCell ref="BI40:BK40"/>
    <mergeCell ref="BL40:BN40"/>
    <mergeCell ref="BO40:BQ40"/>
    <mergeCell ref="BA40:BC40"/>
    <mergeCell ref="BR38:BT38"/>
    <mergeCell ref="BU38:BW38"/>
    <mergeCell ref="BA39:BC39"/>
    <mergeCell ref="BD39:BE39"/>
    <mergeCell ref="BF39:BH39"/>
    <mergeCell ref="BI39:BK39"/>
    <mergeCell ref="BL39:BN39"/>
    <mergeCell ref="BO39:BQ39"/>
    <mergeCell ref="BR39:BT39"/>
    <mergeCell ref="BU39:BW39"/>
    <mergeCell ref="BD38:BE38"/>
    <mergeCell ref="BF38:BH38"/>
    <mergeCell ref="BI38:BK38"/>
    <mergeCell ref="BL38:BN38"/>
    <mergeCell ref="BO38:BQ38"/>
    <mergeCell ref="BA38:BC38"/>
    <mergeCell ref="BR36:BT36"/>
    <mergeCell ref="BU36:BW36"/>
    <mergeCell ref="BA37:BC37"/>
    <mergeCell ref="BD37:BE37"/>
    <mergeCell ref="BF37:BH37"/>
    <mergeCell ref="BI37:BK37"/>
    <mergeCell ref="BL37:BN37"/>
    <mergeCell ref="BO37:BQ37"/>
    <mergeCell ref="BR37:BT37"/>
    <mergeCell ref="BU37:BW37"/>
    <mergeCell ref="BD36:BE36"/>
    <mergeCell ref="BF36:BH36"/>
    <mergeCell ref="BI36:BK36"/>
    <mergeCell ref="BL36:BN36"/>
    <mergeCell ref="BO36:BQ36"/>
    <mergeCell ref="BA36:BC36"/>
    <mergeCell ref="BR34:BT34"/>
    <mergeCell ref="BU34:BW34"/>
    <mergeCell ref="BA35:BC35"/>
    <mergeCell ref="BD35:BE35"/>
    <mergeCell ref="BF35:BH35"/>
    <mergeCell ref="BI35:BK35"/>
    <mergeCell ref="BL35:BN35"/>
    <mergeCell ref="BO35:BQ35"/>
    <mergeCell ref="BR35:BT35"/>
    <mergeCell ref="BU35:BW35"/>
    <mergeCell ref="BD34:BE34"/>
    <mergeCell ref="BF34:BH34"/>
    <mergeCell ref="BI34:BK34"/>
    <mergeCell ref="BL34:BN34"/>
    <mergeCell ref="BO34:BQ34"/>
    <mergeCell ref="BA34:BC34"/>
    <mergeCell ref="BR32:BT32"/>
    <mergeCell ref="BU32:BW32"/>
    <mergeCell ref="BA33:BC33"/>
    <mergeCell ref="BD33:BE33"/>
    <mergeCell ref="BF33:BH33"/>
    <mergeCell ref="BI33:BK33"/>
    <mergeCell ref="BL33:BN33"/>
    <mergeCell ref="BO33:BQ33"/>
    <mergeCell ref="BR33:BT33"/>
    <mergeCell ref="BU33:BW33"/>
    <mergeCell ref="BD32:BE32"/>
    <mergeCell ref="BF32:BH32"/>
    <mergeCell ref="BI32:BK32"/>
    <mergeCell ref="BL32:BN32"/>
    <mergeCell ref="BO32:BQ32"/>
    <mergeCell ref="BA32:BC32"/>
    <mergeCell ref="BR30:BT30"/>
    <mergeCell ref="BU30:BW30"/>
    <mergeCell ref="BA31:BC31"/>
    <mergeCell ref="BD31:BE31"/>
    <mergeCell ref="BF31:BH31"/>
    <mergeCell ref="BI31:BK31"/>
    <mergeCell ref="BL31:BN31"/>
    <mergeCell ref="BO31:BQ31"/>
    <mergeCell ref="BR31:BT31"/>
    <mergeCell ref="BU31:BW31"/>
    <mergeCell ref="BD30:BE30"/>
    <mergeCell ref="BF30:BH30"/>
    <mergeCell ref="BI30:BK30"/>
    <mergeCell ref="BL30:BN30"/>
    <mergeCell ref="BO30:BQ30"/>
    <mergeCell ref="BA30:BC30"/>
    <mergeCell ref="BR28:BT28"/>
    <mergeCell ref="BU28:BW28"/>
    <mergeCell ref="BA29:BC29"/>
    <mergeCell ref="BD29:BE29"/>
    <mergeCell ref="BF29:BH29"/>
    <mergeCell ref="BI29:BK29"/>
    <mergeCell ref="BL29:BN29"/>
    <mergeCell ref="BO29:BQ29"/>
    <mergeCell ref="BR29:BT29"/>
    <mergeCell ref="BU29:BW29"/>
    <mergeCell ref="BD28:BE28"/>
    <mergeCell ref="BF28:BH28"/>
    <mergeCell ref="BI28:BK28"/>
    <mergeCell ref="BL28:BN28"/>
    <mergeCell ref="BO28:BQ28"/>
    <mergeCell ref="BA28:BC28"/>
    <mergeCell ref="BR26:BT26"/>
    <mergeCell ref="BU26:BW26"/>
    <mergeCell ref="BA27:BC27"/>
    <mergeCell ref="BD27:BE27"/>
    <mergeCell ref="BF27:BH27"/>
    <mergeCell ref="BI27:BK27"/>
    <mergeCell ref="BL27:BN27"/>
    <mergeCell ref="BO27:BQ27"/>
    <mergeCell ref="BR27:BT27"/>
    <mergeCell ref="BU27:BW27"/>
    <mergeCell ref="BD26:BE26"/>
    <mergeCell ref="BF26:BH26"/>
    <mergeCell ref="BI26:BK26"/>
    <mergeCell ref="BL26:BN26"/>
    <mergeCell ref="BO26:BQ26"/>
    <mergeCell ref="BA26:BC26"/>
    <mergeCell ref="BR24:BT24"/>
    <mergeCell ref="BU24:BW24"/>
    <mergeCell ref="BA25:BC25"/>
    <mergeCell ref="BD25:BE25"/>
    <mergeCell ref="BF25:BH25"/>
    <mergeCell ref="BI25:BK25"/>
    <mergeCell ref="BL25:BN25"/>
    <mergeCell ref="BO25:BQ25"/>
    <mergeCell ref="BR25:BT25"/>
    <mergeCell ref="BU25:BW25"/>
    <mergeCell ref="BD24:BE24"/>
    <mergeCell ref="BF24:BH24"/>
    <mergeCell ref="BI24:BK24"/>
    <mergeCell ref="BL24:BN24"/>
    <mergeCell ref="BO24:BQ24"/>
    <mergeCell ref="BA24:BC24"/>
    <mergeCell ref="BR22:BT22"/>
    <mergeCell ref="BU22:BW22"/>
    <mergeCell ref="BA23:BC23"/>
    <mergeCell ref="BD23:BE23"/>
    <mergeCell ref="BF23:BH23"/>
    <mergeCell ref="BI23:BK23"/>
    <mergeCell ref="BL23:BN23"/>
    <mergeCell ref="BO23:BQ23"/>
    <mergeCell ref="BR23:BT23"/>
    <mergeCell ref="BU23:BW23"/>
    <mergeCell ref="BD22:BE22"/>
    <mergeCell ref="BF22:BH22"/>
    <mergeCell ref="BI22:BK22"/>
    <mergeCell ref="BL22:BN22"/>
    <mergeCell ref="BO22:BQ22"/>
    <mergeCell ref="BA22:BC22"/>
    <mergeCell ref="BR20:BT20"/>
    <mergeCell ref="BU20:BW20"/>
    <mergeCell ref="BA21:BC21"/>
    <mergeCell ref="BD21:BE21"/>
    <mergeCell ref="BF21:BH21"/>
    <mergeCell ref="BI21:BK21"/>
    <mergeCell ref="BL21:BN21"/>
    <mergeCell ref="BO21:BQ21"/>
    <mergeCell ref="BR21:BT21"/>
    <mergeCell ref="BU21:BW21"/>
    <mergeCell ref="BD20:BE20"/>
    <mergeCell ref="BF20:BH20"/>
    <mergeCell ref="BI20:BK20"/>
    <mergeCell ref="BL20:BN20"/>
    <mergeCell ref="BO20:BQ20"/>
    <mergeCell ref="BA20:BC20"/>
    <mergeCell ref="BA19:BC19"/>
    <mergeCell ref="BD19:BE19"/>
    <mergeCell ref="BF19:BH19"/>
    <mergeCell ref="BI19:BK19"/>
    <mergeCell ref="BL19:BN19"/>
    <mergeCell ref="BO19:BQ19"/>
    <mergeCell ref="BR19:BT19"/>
    <mergeCell ref="BU19:BW19"/>
    <mergeCell ref="AB70:AD70"/>
    <mergeCell ref="AE70:AG70"/>
    <mergeCell ref="AH70:AJ70"/>
    <mergeCell ref="AK70:AM70"/>
    <mergeCell ref="AN70:AP70"/>
    <mergeCell ref="AQ68:AS68"/>
    <mergeCell ref="AT68:AV68"/>
    <mergeCell ref="AW68:AY68"/>
    <mergeCell ref="AB69:AD69"/>
    <mergeCell ref="AE69:AG69"/>
    <mergeCell ref="AH69:AJ69"/>
    <mergeCell ref="AK69:AM69"/>
    <mergeCell ref="AN69:AP69"/>
    <mergeCell ref="AQ69:AS69"/>
    <mergeCell ref="AT69:AV69"/>
    <mergeCell ref="AW69:AY69"/>
    <mergeCell ref="AB68:AD68"/>
    <mergeCell ref="AE68:AG68"/>
    <mergeCell ref="AH68:AJ68"/>
    <mergeCell ref="AK68:AM68"/>
    <mergeCell ref="AN68:AP68"/>
    <mergeCell ref="AQ70:AS70"/>
    <mergeCell ref="AT70:AV70"/>
    <mergeCell ref="AW70:AY70"/>
    <mergeCell ref="AH67:AJ67"/>
    <mergeCell ref="AK67:AM67"/>
    <mergeCell ref="AN67:AP67"/>
    <mergeCell ref="AQ67:AS67"/>
    <mergeCell ref="AT67:AV67"/>
    <mergeCell ref="AW67:AY67"/>
    <mergeCell ref="AB66:AD66"/>
    <mergeCell ref="AE66:AG66"/>
    <mergeCell ref="AH66:AJ66"/>
    <mergeCell ref="AK66:AM66"/>
    <mergeCell ref="AN66:AP66"/>
    <mergeCell ref="AQ66:AS66"/>
    <mergeCell ref="AT66:AV66"/>
    <mergeCell ref="AW66:AY66"/>
    <mergeCell ref="AB65:AD65"/>
    <mergeCell ref="AE65:AG65"/>
    <mergeCell ref="AH65:AJ65"/>
    <mergeCell ref="AK65:AM65"/>
    <mergeCell ref="AN65:AP65"/>
    <mergeCell ref="AQ65:AS65"/>
    <mergeCell ref="AT65:AV65"/>
    <mergeCell ref="AW65:AY65"/>
    <mergeCell ref="AB67:AD67"/>
    <mergeCell ref="AE67:AG67"/>
    <mergeCell ref="AB64:AD64"/>
    <mergeCell ref="AE64:AG64"/>
    <mergeCell ref="AH64:AJ64"/>
    <mergeCell ref="AK64:AM64"/>
    <mergeCell ref="AN64:AP64"/>
    <mergeCell ref="AQ64:AS64"/>
    <mergeCell ref="AT64:AV64"/>
    <mergeCell ref="AW64:AY64"/>
    <mergeCell ref="AB63:AD63"/>
    <mergeCell ref="AE63:AG63"/>
    <mergeCell ref="AH63:AJ63"/>
    <mergeCell ref="AK63:AM63"/>
    <mergeCell ref="AN63:AP63"/>
    <mergeCell ref="AQ63:AS63"/>
    <mergeCell ref="AT63:AV63"/>
    <mergeCell ref="AW63:AY63"/>
    <mergeCell ref="AB62:AD62"/>
    <mergeCell ref="AE62:AG62"/>
    <mergeCell ref="AH62:AJ62"/>
    <mergeCell ref="AK62:AM62"/>
    <mergeCell ref="AN62:AP62"/>
    <mergeCell ref="AQ62:AS62"/>
    <mergeCell ref="AT62:AV62"/>
    <mergeCell ref="AW62:AY62"/>
    <mergeCell ref="AB61:AD61"/>
    <mergeCell ref="AE61:AG61"/>
    <mergeCell ref="AH61:AJ61"/>
    <mergeCell ref="AK61:AM61"/>
    <mergeCell ref="AN61:AP61"/>
    <mergeCell ref="AQ61:AS61"/>
    <mergeCell ref="AT61:AV61"/>
    <mergeCell ref="AW61:AY61"/>
    <mergeCell ref="AB60:AD60"/>
    <mergeCell ref="AE60:AG60"/>
    <mergeCell ref="AH60:AJ60"/>
    <mergeCell ref="AK60:AM60"/>
    <mergeCell ref="AN60:AP60"/>
    <mergeCell ref="AQ60:AS60"/>
    <mergeCell ref="AT60:AV60"/>
    <mergeCell ref="AW60:AY60"/>
    <mergeCell ref="AB43:AD43"/>
    <mergeCell ref="AE43:AG43"/>
    <mergeCell ref="AH43:AJ43"/>
    <mergeCell ref="AK43:AM43"/>
    <mergeCell ref="AN43:AP43"/>
    <mergeCell ref="AQ43:AS43"/>
    <mergeCell ref="AT43:AV43"/>
    <mergeCell ref="AW43:AY43"/>
    <mergeCell ref="AK49:AM49"/>
    <mergeCell ref="AN49:AP49"/>
    <mergeCell ref="AQ49:AS49"/>
    <mergeCell ref="AT49:AV49"/>
    <mergeCell ref="AW49:AY49"/>
    <mergeCell ref="AB53:AD53"/>
    <mergeCell ref="AE53:AG53"/>
    <mergeCell ref="AH53:AJ53"/>
    <mergeCell ref="AB42:AD42"/>
    <mergeCell ref="AE42:AG42"/>
    <mergeCell ref="AH42:AJ42"/>
    <mergeCell ref="AK42:AM42"/>
    <mergeCell ref="AN42:AP42"/>
    <mergeCell ref="AQ42:AS42"/>
    <mergeCell ref="AT42:AV42"/>
    <mergeCell ref="AW42:AY42"/>
    <mergeCell ref="AQ40:AS40"/>
    <mergeCell ref="AT40:AV40"/>
    <mergeCell ref="AW40:AY40"/>
    <mergeCell ref="AB41:AD41"/>
    <mergeCell ref="AE41:AG41"/>
    <mergeCell ref="AH41:AJ41"/>
    <mergeCell ref="AK41:AM41"/>
    <mergeCell ref="AN41:AP41"/>
    <mergeCell ref="AQ41:AS41"/>
    <mergeCell ref="AT41:AV41"/>
    <mergeCell ref="AW41:AY41"/>
    <mergeCell ref="AB40:AD40"/>
    <mergeCell ref="AE40:AG40"/>
    <mergeCell ref="AH40:AJ40"/>
    <mergeCell ref="AK40:AM40"/>
    <mergeCell ref="AN40:AP40"/>
    <mergeCell ref="AQ38:AS38"/>
    <mergeCell ref="AT38:AV38"/>
    <mergeCell ref="AW38:AY38"/>
    <mergeCell ref="AB39:AD39"/>
    <mergeCell ref="AE39:AG39"/>
    <mergeCell ref="AH39:AJ39"/>
    <mergeCell ref="AK39:AM39"/>
    <mergeCell ref="AN39:AP39"/>
    <mergeCell ref="AQ39:AS39"/>
    <mergeCell ref="AT39:AV39"/>
    <mergeCell ref="AW39:AY39"/>
    <mergeCell ref="AB38:AD38"/>
    <mergeCell ref="AE38:AG38"/>
    <mergeCell ref="AH38:AJ38"/>
    <mergeCell ref="AK38:AM38"/>
    <mergeCell ref="AN38:AP38"/>
    <mergeCell ref="AQ36:AS36"/>
    <mergeCell ref="AT36:AV36"/>
    <mergeCell ref="AW36:AY36"/>
    <mergeCell ref="AB37:AD37"/>
    <mergeCell ref="AE37:AG37"/>
    <mergeCell ref="AH37:AJ37"/>
    <mergeCell ref="AK37:AM37"/>
    <mergeCell ref="AN37:AP37"/>
    <mergeCell ref="AQ37:AS37"/>
    <mergeCell ref="AT37:AV37"/>
    <mergeCell ref="AW37:AY37"/>
    <mergeCell ref="AB36:AD36"/>
    <mergeCell ref="AE36:AG36"/>
    <mergeCell ref="AH36:AJ36"/>
    <mergeCell ref="AK36:AM36"/>
    <mergeCell ref="AN36:AP36"/>
    <mergeCell ref="AQ34:AS34"/>
    <mergeCell ref="AT34:AV34"/>
    <mergeCell ref="AW34:AY34"/>
    <mergeCell ref="AB35:AD35"/>
    <mergeCell ref="AE35:AG35"/>
    <mergeCell ref="AH35:AJ35"/>
    <mergeCell ref="AK35:AM35"/>
    <mergeCell ref="AN35:AP35"/>
    <mergeCell ref="AQ35:AS35"/>
    <mergeCell ref="AT35:AV35"/>
    <mergeCell ref="AW35:AY35"/>
    <mergeCell ref="AB34:AD34"/>
    <mergeCell ref="AE34:AG34"/>
    <mergeCell ref="AH34:AJ34"/>
    <mergeCell ref="AK34:AM34"/>
    <mergeCell ref="AN34:AP34"/>
    <mergeCell ref="AQ32:AS32"/>
    <mergeCell ref="AT32:AV32"/>
    <mergeCell ref="AW32:AY32"/>
    <mergeCell ref="AB33:AD33"/>
    <mergeCell ref="AE33:AG33"/>
    <mergeCell ref="AH33:AJ33"/>
    <mergeCell ref="AK33:AM33"/>
    <mergeCell ref="AN33:AP33"/>
    <mergeCell ref="AQ33:AS33"/>
    <mergeCell ref="AT33:AV33"/>
    <mergeCell ref="AW33:AY33"/>
    <mergeCell ref="AB32:AD32"/>
    <mergeCell ref="AE32:AG32"/>
    <mergeCell ref="AH32:AJ32"/>
    <mergeCell ref="AK32:AM32"/>
    <mergeCell ref="AN32:AP32"/>
    <mergeCell ref="AQ30:AS30"/>
    <mergeCell ref="AT30:AV30"/>
    <mergeCell ref="AW30:AY30"/>
    <mergeCell ref="AB31:AD31"/>
    <mergeCell ref="AE31:AG31"/>
    <mergeCell ref="AH31:AJ31"/>
    <mergeCell ref="AK31:AM31"/>
    <mergeCell ref="AN31:AP31"/>
    <mergeCell ref="AQ31:AS31"/>
    <mergeCell ref="AT31:AV31"/>
    <mergeCell ref="AW31:AY31"/>
    <mergeCell ref="AB30:AD30"/>
    <mergeCell ref="AE30:AG30"/>
    <mergeCell ref="AH30:AJ30"/>
    <mergeCell ref="AK30:AM30"/>
    <mergeCell ref="AN30:AP30"/>
    <mergeCell ref="AQ28:AS28"/>
    <mergeCell ref="AT28:AV28"/>
    <mergeCell ref="AW28:AY28"/>
    <mergeCell ref="AB29:AD29"/>
    <mergeCell ref="AE29:AG29"/>
    <mergeCell ref="AH29:AJ29"/>
    <mergeCell ref="AK29:AM29"/>
    <mergeCell ref="AN29:AP29"/>
    <mergeCell ref="AQ29:AS29"/>
    <mergeCell ref="AT29:AV29"/>
    <mergeCell ref="AW29:AY29"/>
    <mergeCell ref="AB28:AD28"/>
    <mergeCell ref="AE28:AG28"/>
    <mergeCell ref="AH28:AJ28"/>
    <mergeCell ref="AK28:AM28"/>
    <mergeCell ref="AN28:AP28"/>
    <mergeCell ref="AQ26:AS26"/>
    <mergeCell ref="AT26:AV26"/>
    <mergeCell ref="AW26:AY26"/>
    <mergeCell ref="AB27:AD27"/>
    <mergeCell ref="AE27:AG27"/>
    <mergeCell ref="AH27:AJ27"/>
    <mergeCell ref="AK27:AM27"/>
    <mergeCell ref="AN27:AP27"/>
    <mergeCell ref="AQ27:AS27"/>
    <mergeCell ref="AT27:AV27"/>
    <mergeCell ref="AW27:AY27"/>
    <mergeCell ref="AB26:AD26"/>
    <mergeCell ref="AE26:AG26"/>
    <mergeCell ref="AH26:AJ26"/>
    <mergeCell ref="AK26:AM26"/>
    <mergeCell ref="AN26:AP26"/>
    <mergeCell ref="AQ24:AS24"/>
    <mergeCell ref="AT24:AV24"/>
    <mergeCell ref="AW24:AY24"/>
    <mergeCell ref="AB25:AD25"/>
    <mergeCell ref="AE25:AG25"/>
    <mergeCell ref="AH25:AJ25"/>
    <mergeCell ref="AK25:AM25"/>
    <mergeCell ref="AN25:AP25"/>
    <mergeCell ref="AQ25:AS25"/>
    <mergeCell ref="AT25:AV25"/>
    <mergeCell ref="AW25:AY25"/>
    <mergeCell ref="AB24:AD24"/>
    <mergeCell ref="AE24:AG24"/>
    <mergeCell ref="AH24:AJ24"/>
    <mergeCell ref="AK24:AM24"/>
    <mergeCell ref="AN24:AP24"/>
    <mergeCell ref="AQ22:AS22"/>
    <mergeCell ref="AT22:AV22"/>
    <mergeCell ref="AW22:AY22"/>
    <mergeCell ref="AB23:AD23"/>
    <mergeCell ref="AE23:AG23"/>
    <mergeCell ref="AH23:AJ23"/>
    <mergeCell ref="AK23:AM23"/>
    <mergeCell ref="AN23:AP23"/>
    <mergeCell ref="AQ23:AS23"/>
    <mergeCell ref="AT23:AV23"/>
    <mergeCell ref="AW23:AY23"/>
    <mergeCell ref="AB22:AD22"/>
    <mergeCell ref="AE22:AG22"/>
    <mergeCell ref="AH22:AJ22"/>
    <mergeCell ref="AK22:AM22"/>
    <mergeCell ref="AN22:AP22"/>
    <mergeCell ref="AQ20:AS20"/>
    <mergeCell ref="AT20:AV20"/>
    <mergeCell ref="AW20:AY20"/>
    <mergeCell ref="AB21:AD21"/>
    <mergeCell ref="AE21:AG21"/>
    <mergeCell ref="AH21:AJ21"/>
    <mergeCell ref="AK21:AM21"/>
    <mergeCell ref="AN21:AP21"/>
    <mergeCell ref="AQ21:AS21"/>
    <mergeCell ref="AT21:AV21"/>
    <mergeCell ref="AW21:AY21"/>
    <mergeCell ref="AB20:AD20"/>
    <mergeCell ref="AE20:AG20"/>
    <mergeCell ref="AH20:AJ20"/>
    <mergeCell ref="AK20:AM20"/>
    <mergeCell ref="AN20:AP20"/>
    <mergeCell ref="AB19:AD19"/>
    <mergeCell ref="AE19:AG19"/>
    <mergeCell ref="AH19:AJ19"/>
    <mergeCell ref="AK19:AM19"/>
    <mergeCell ref="AN19:AP19"/>
    <mergeCell ref="AQ19:AS19"/>
    <mergeCell ref="AT19:AV19"/>
    <mergeCell ref="AW19:AY19"/>
    <mergeCell ref="AB17:AD18"/>
    <mergeCell ref="AE17:AG18"/>
    <mergeCell ref="AH17:AJ18"/>
    <mergeCell ref="AK17:AM18"/>
    <mergeCell ref="B8:E8"/>
    <mergeCell ref="B10:E10"/>
    <mergeCell ref="F10:O10"/>
    <mergeCell ref="F8:O8"/>
    <mergeCell ref="V14:AI14"/>
    <mergeCell ref="R14:U14"/>
    <mergeCell ref="B14:E14"/>
    <mergeCell ref="B12:E12"/>
    <mergeCell ref="F14:O14"/>
    <mergeCell ref="F12:O12"/>
    <mergeCell ref="L19:N19"/>
    <mergeCell ref="I16:Z16"/>
    <mergeCell ref="V11:AI12"/>
    <mergeCell ref="V10:AI10"/>
    <mergeCell ref="V8:AI8"/>
    <mergeCell ref="C70:E70"/>
    <mergeCell ref="I70:K70"/>
    <mergeCell ref="C17:E18"/>
    <mergeCell ref="F17:H18"/>
    <mergeCell ref="B17:B18"/>
    <mergeCell ref="I17:K18"/>
    <mergeCell ref="C65:E65"/>
    <mergeCell ref="C66:E66"/>
    <mergeCell ref="C67:E67"/>
    <mergeCell ref="C68:E68"/>
    <mergeCell ref="C69:E69"/>
    <mergeCell ref="C60:E60"/>
    <mergeCell ref="C61:E61"/>
    <mergeCell ref="C62:E62"/>
    <mergeCell ref="C63:E63"/>
    <mergeCell ref="C64:E64"/>
    <mergeCell ref="C39:E39"/>
    <mergeCell ref="C40:E40"/>
    <mergeCell ref="C41:E41"/>
    <mergeCell ref="C42:E42"/>
    <mergeCell ref="C43:E43"/>
    <mergeCell ref="C34:E34"/>
    <mergeCell ref="C35:E35"/>
    <mergeCell ref="C36:E36"/>
    <mergeCell ref="C37:E37"/>
    <mergeCell ref="C38:E38"/>
    <mergeCell ref="F68:H68"/>
    <mergeCell ref="F69:H69"/>
    <mergeCell ref="F70:H70"/>
    <mergeCell ref="C19:E19"/>
    <mergeCell ref="C22:E22"/>
    <mergeCell ref="C23:E23"/>
    <mergeCell ref="F65:H65"/>
    <mergeCell ref="F66:H66"/>
    <mergeCell ref="F67:H67"/>
    <mergeCell ref="F42:H42"/>
    <mergeCell ref="F43:H43"/>
    <mergeCell ref="F60:H60"/>
    <mergeCell ref="F61:H61"/>
    <mergeCell ref="F62:H62"/>
    <mergeCell ref="F37:H37"/>
    <mergeCell ref="F38:H38"/>
    <mergeCell ref="F39:H39"/>
    <mergeCell ref="F40:H40"/>
    <mergeCell ref="F41:H41"/>
    <mergeCell ref="F32:H32"/>
    <mergeCell ref="F33:H33"/>
    <mergeCell ref="F34:H34"/>
    <mergeCell ref="F35:H35"/>
    <mergeCell ref="F36:H36"/>
    <mergeCell ref="F47:H47"/>
    <mergeCell ref="F49:H49"/>
    <mergeCell ref="F51:H51"/>
    <mergeCell ref="F53:H53"/>
    <mergeCell ref="F24:H24"/>
    <mergeCell ref="F25:H25"/>
    <mergeCell ref="F26:H26"/>
    <mergeCell ref="F27:H27"/>
    <mergeCell ref="F28:H28"/>
    <mergeCell ref="F29:H29"/>
    <mergeCell ref="F30:H30"/>
    <mergeCell ref="F31:H31"/>
    <mergeCell ref="I62:K62"/>
    <mergeCell ref="I63:K63"/>
    <mergeCell ref="I64:K64"/>
    <mergeCell ref="I24:K24"/>
    <mergeCell ref="I25:K25"/>
    <mergeCell ref="C24:E24"/>
    <mergeCell ref="C25:E25"/>
    <mergeCell ref="C26:E26"/>
    <mergeCell ref="C27:E27"/>
    <mergeCell ref="C28:E28"/>
    <mergeCell ref="C29:E29"/>
    <mergeCell ref="C30:E30"/>
    <mergeCell ref="C31:E31"/>
    <mergeCell ref="C32:E32"/>
    <mergeCell ref="C33:E33"/>
    <mergeCell ref="F63:H63"/>
    <mergeCell ref="F64:H64"/>
    <mergeCell ref="C47:E47"/>
    <mergeCell ref="I47:K47"/>
    <mergeCell ref="C49:E49"/>
    <mergeCell ref="I49:K49"/>
    <mergeCell ref="C51:E51"/>
    <mergeCell ref="I51:K51"/>
    <mergeCell ref="C53:E53"/>
    <mergeCell ref="I26:K26"/>
    <mergeCell ref="I27:K27"/>
    <mergeCell ref="I31:K31"/>
    <mergeCell ref="I32:K32"/>
    <mergeCell ref="I33:K33"/>
    <mergeCell ref="I34:K34"/>
    <mergeCell ref="I35:K35"/>
    <mergeCell ref="L67:N67"/>
    <mergeCell ref="L68:N68"/>
    <mergeCell ref="I36:K36"/>
    <mergeCell ref="I37:K37"/>
    <mergeCell ref="I38:K38"/>
    <mergeCell ref="I39:K39"/>
    <mergeCell ref="I40:K40"/>
    <mergeCell ref="I28:K28"/>
    <mergeCell ref="I29:K29"/>
    <mergeCell ref="I30:K30"/>
    <mergeCell ref="L62:N62"/>
    <mergeCell ref="L63:N63"/>
    <mergeCell ref="L64:N64"/>
    <mergeCell ref="I67:K67"/>
    <mergeCell ref="I68:K68"/>
    <mergeCell ref="L47:N47"/>
    <mergeCell ref="L49:N49"/>
    <mergeCell ref="L51:N51"/>
    <mergeCell ref="I53:K53"/>
    <mergeCell ref="L53:N53"/>
    <mergeCell ref="L36:N36"/>
    <mergeCell ref="L37:N37"/>
    <mergeCell ref="L38:N38"/>
    <mergeCell ref="L39:N39"/>
    <mergeCell ref="L40:N40"/>
    <mergeCell ref="L31:N31"/>
    <mergeCell ref="L32:N32"/>
    <mergeCell ref="L33:N33"/>
    <mergeCell ref="L34:N34"/>
    <mergeCell ref="L35:N35"/>
    <mergeCell ref="O68:Q68"/>
    <mergeCell ref="O69:Q69"/>
    <mergeCell ref="O70:Q70"/>
    <mergeCell ref="L69:N69"/>
    <mergeCell ref="L70:N70"/>
    <mergeCell ref="I65:K65"/>
    <mergeCell ref="I66:K66"/>
    <mergeCell ref="I41:K41"/>
    <mergeCell ref="I42:K42"/>
    <mergeCell ref="I43:K43"/>
    <mergeCell ref="I60:K60"/>
    <mergeCell ref="I61:K61"/>
    <mergeCell ref="L43:N43"/>
    <mergeCell ref="L60:N60"/>
    <mergeCell ref="L61:N61"/>
    <mergeCell ref="I69:K69"/>
    <mergeCell ref="O47:Q47"/>
    <mergeCell ref="O49:Q49"/>
    <mergeCell ref="O51:Q51"/>
    <mergeCell ref="O53:Q53"/>
    <mergeCell ref="L24:N24"/>
    <mergeCell ref="L25:N25"/>
    <mergeCell ref="L26:N26"/>
    <mergeCell ref="L27:N27"/>
    <mergeCell ref="L28:N28"/>
    <mergeCell ref="L29:N29"/>
    <mergeCell ref="L30:N30"/>
    <mergeCell ref="O63:Q63"/>
    <mergeCell ref="O64:Q64"/>
    <mergeCell ref="O65:Q65"/>
    <mergeCell ref="O66:Q66"/>
    <mergeCell ref="O67:Q67"/>
    <mergeCell ref="O42:Q42"/>
    <mergeCell ref="O43:Q43"/>
    <mergeCell ref="O60:Q60"/>
    <mergeCell ref="O61:Q61"/>
    <mergeCell ref="O62:Q62"/>
    <mergeCell ref="O37:Q37"/>
    <mergeCell ref="O38:Q38"/>
    <mergeCell ref="O39:Q39"/>
    <mergeCell ref="O40:Q40"/>
    <mergeCell ref="O41:Q41"/>
    <mergeCell ref="O32:Q32"/>
    <mergeCell ref="O33:Q33"/>
    <mergeCell ref="O34:Q34"/>
    <mergeCell ref="O35:Q35"/>
    <mergeCell ref="O36:Q36"/>
    <mergeCell ref="O27:Q27"/>
    <mergeCell ref="L65:N65"/>
    <mergeCell ref="L66:N66"/>
    <mergeCell ref="L41:N41"/>
    <mergeCell ref="L42:N42"/>
    <mergeCell ref="O28:Q28"/>
    <mergeCell ref="O29:Q29"/>
    <mergeCell ref="O30:Q30"/>
    <mergeCell ref="O31:Q31"/>
    <mergeCell ref="O22:Q22"/>
    <mergeCell ref="O23:Q23"/>
    <mergeCell ref="O24:Q24"/>
    <mergeCell ref="O25:Q25"/>
    <mergeCell ref="O26:Q26"/>
    <mergeCell ref="R66:T66"/>
    <mergeCell ref="R67:T67"/>
    <mergeCell ref="R68:T68"/>
    <mergeCell ref="R69:T69"/>
    <mergeCell ref="R70:T70"/>
    <mergeCell ref="R61:T61"/>
    <mergeCell ref="R62:T62"/>
    <mergeCell ref="R63:T63"/>
    <mergeCell ref="R64:T64"/>
    <mergeCell ref="R65:T65"/>
    <mergeCell ref="R40:T40"/>
    <mergeCell ref="R41:T41"/>
    <mergeCell ref="R42:T42"/>
    <mergeCell ref="R43:T43"/>
    <mergeCell ref="R60:T60"/>
    <mergeCell ref="R35:T35"/>
    <mergeCell ref="R36:T36"/>
    <mergeCell ref="R37:T37"/>
    <mergeCell ref="R38:T38"/>
    <mergeCell ref="R39:T39"/>
    <mergeCell ref="R30:T30"/>
    <mergeCell ref="R31:T31"/>
    <mergeCell ref="R32:T32"/>
    <mergeCell ref="R33:T33"/>
    <mergeCell ref="R34:T34"/>
    <mergeCell ref="U68:W68"/>
    <mergeCell ref="U69:W69"/>
    <mergeCell ref="U70:W70"/>
    <mergeCell ref="R17:T18"/>
    <mergeCell ref="R19:T19"/>
    <mergeCell ref="R20:T20"/>
    <mergeCell ref="R21:T21"/>
    <mergeCell ref="R22:T22"/>
    <mergeCell ref="R23:T23"/>
    <mergeCell ref="R24:T24"/>
    <mergeCell ref="R25:T25"/>
    <mergeCell ref="R26:T26"/>
    <mergeCell ref="R27:T27"/>
    <mergeCell ref="R28:T28"/>
    <mergeCell ref="R29:T29"/>
    <mergeCell ref="U63:W63"/>
    <mergeCell ref="U64:W64"/>
    <mergeCell ref="U65:W65"/>
    <mergeCell ref="U66:W66"/>
    <mergeCell ref="U67:W67"/>
    <mergeCell ref="U42:W42"/>
    <mergeCell ref="U43:W43"/>
    <mergeCell ref="U60:W60"/>
    <mergeCell ref="U61:W61"/>
    <mergeCell ref="U62:W62"/>
    <mergeCell ref="U37:W37"/>
    <mergeCell ref="U38:W38"/>
    <mergeCell ref="U39:W39"/>
    <mergeCell ref="U40:W40"/>
    <mergeCell ref="U41:W41"/>
    <mergeCell ref="U32:W32"/>
    <mergeCell ref="U33:W33"/>
    <mergeCell ref="U34:W34"/>
    <mergeCell ref="U35:W35"/>
    <mergeCell ref="U36:W36"/>
    <mergeCell ref="X68:Z68"/>
    <mergeCell ref="X69:Z69"/>
    <mergeCell ref="X70:Z70"/>
    <mergeCell ref="U19:W19"/>
    <mergeCell ref="U20:W20"/>
    <mergeCell ref="U21:W21"/>
    <mergeCell ref="U22:W22"/>
    <mergeCell ref="U23:W23"/>
    <mergeCell ref="U24:W24"/>
    <mergeCell ref="U25:W25"/>
    <mergeCell ref="U26:W26"/>
    <mergeCell ref="U27:W27"/>
    <mergeCell ref="U28:W28"/>
    <mergeCell ref="U29:W29"/>
    <mergeCell ref="U30:W30"/>
    <mergeCell ref="U31:W31"/>
    <mergeCell ref="X63:Z63"/>
    <mergeCell ref="X64:Z64"/>
    <mergeCell ref="X65:Z65"/>
    <mergeCell ref="X66:Z66"/>
    <mergeCell ref="X67:Z67"/>
    <mergeCell ref="X42:Z42"/>
    <mergeCell ref="X43:Z43"/>
    <mergeCell ref="X60:Z60"/>
    <mergeCell ref="X61:Z61"/>
    <mergeCell ref="X62:Z62"/>
    <mergeCell ref="X37:Z37"/>
    <mergeCell ref="X38:Z38"/>
    <mergeCell ref="X39:Z39"/>
    <mergeCell ref="X40:Z40"/>
    <mergeCell ref="X41:Z41"/>
    <mergeCell ref="X32:Z32"/>
    <mergeCell ref="X33:Z33"/>
    <mergeCell ref="X34:Z34"/>
    <mergeCell ref="X35:Z35"/>
    <mergeCell ref="X36:Z36"/>
    <mergeCell ref="X27:Z27"/>
    <mergeCell ref="X28:Z28"/>
    <mergeCell ref="X29:Z29"/>
    <mergeCell ref="X30:Z30"/>
    <mergeCell ref="X31:Z31"/>
    <mergeCell ref="X22:Z22"/>
    <mergeCell ref="X23:Z23"/>
    <mergeCell ref="X24:Z24"/>
    <mergeCell ref="X25:Z25"/>
    <mergeCell ref="X26:Z26"/>
    <mergeCell ref="C20:E20"/>
    <mergeCell ref="C21:E21"/>
    <mergeCell ref="X17:Z18"/>
    <mergeCell ref="X19:Z19"/>
    <mergeCell ref="X20:Z20"/>
    <mergeCell ref="X21:Z21"/>
    <mergeCell ref="O19:Q19"/>
    <mergeCell ref="O20:Q20"/>
    <mergeCell ref="O21:Q21"/>
    <mergeCell ref="L17:N18"/>
    <mergeCell ref="O17:Q18"/>
    <mergeCell ref="U17:W18"/>
    <mergeCell ref="I19:K19"/>
    <mergeCell ref="I20:K20"/>
    <mergeCell ref="I21:K21"/>
    <mergeCell ref="I22:K22"/>
    <mergeCell ref="I23:K23"/>
    <mergeCell ref="L20:N20"/>
    <mergeCell ref="L21:N21"/>
    <mergeCell ref="L22:N22"/>
    <mergeCell ref="L23:N23"/>
    <mergeCell ref="F19:H19"/>
    <mergeCell ref="F20:H20"/>
    <mergeCell ref="F21:H21"/>
    <mergeCell ref="F22:H22"/>
    <mergeCell ref="F23:H23"/>
    <mergeCell ref="V7:AI7"/>
    <mergeCell ref="Q8:U8"/>
    <mergeCell ref="Q10:U10"/>
    <mergeCell ref="Q11:U12"/>
    <mergeCell ref="AK7:AQ7"/>
    <mergeCell ref="AK14:AQ14"/>
    <mergeCell ref="AK11:AQ12"/>
    <mergeCell ref="AK10:AQ10"/>
    <mergeCell ref="AK8:AQ8"/>
    <mergeCell ref="BY16:BZ16"/>
    <mergeCell ref="BZ17:BZ18"/>
    <mergeCell ref="BY17:BY18"/>
    <mergeCell ref="AS7:BH7"/>
    <mergeCell ref="AS8:BH8"/>
    <mergeCell ref="AS10:BH10"/>
    <mergeCell ref="AS11:BH12"/>
    <mergeCell ref="AS14:BH14"/>
    <mergeCell ref="BA16:BW16"/>
    <mergeCell ref="AB16:AY16"/>
    <mergeCell ref="AN17:AP18"/>
    <mergeCell ref="AQ17:AS18"/>
    <mergeCell ref="AT17:AV18"/>
    <mergeCell ref="AW17:AY18"/>
    <mergeCell ref="BR17:BT18"/>
    <mergeCell ref="BU17:BW18"/>
    <mergeCell ref="BD17:BE18"/>
    <mergeCell ref="BF17:BH18"/>
    <mergeCell ref="BI17:BK18"/>
    <mergeCell ref="BL17:BN18"/>
    <mergeCell ref="BO17:BQ18"/>
    <mergeCell ref="BA17:BC18"/>
  </mergeCells>
  <conditionalFormatting sqref="B19:Q69">
    <cfRule type="cellIs" dxfId="43" priority="97" operator="equal">
      <formula>0</formula>
    </cfRule>
  </conditionalFormatting>
  <conditionalFormatting sqref="B70:BX70">
    <cfRule type="cellIs" dxfId="42" priority="109" operator="equal">
      <formula>0</formula>
    </cfRule>
  </conditionalFormatting>
  <conditionalFormatting sqref="F8:O8 F10:O10">
    <cfRule type="containsBlanks" dxfId="41" priority="110">
      <formula>LEN(TRIM(F8))=0</formula>
    </cfRule>
  </conditionalFormatting>
  <conditionalFormatting sqref="F12:O14">
    <cfRule type="containsErrors" dxfId="40" priority="103">
      <formula>ISERROR(F12)</formula>
    </cfRule>
  </conditionalFormatting>
  <conditionalFormatting sqref="I70:K70">
    <cfRule type="containsErrors" dxfId="39" priority="104">
      <formula>ISERROR(I70)</formula>
    </cfRule>
  </conditionalFormatting>
  <conditionalFormatting sqref="O19:BW70">
    <cfRule type="containsErrors" dxfId="38" priority="6">
      <formula>ISERROR(O19)</formula>
    </cfRule>
  </conditionalFormatting>
  <conditionalFormatting sqref="R20:BX69">
    <cfRule type="cellIs" dxfId="37" priority="7" operator="equal">
      <formula>0</formula>
    </cfRule>
  </conditionalFormatting>
  <conditionalFormatting sqref="R19:BZ19 BY20:BZ69 B4 AO4">
    <cfRule type="cellIs" dxfId="36" priority="111" operator="equal">
      <formula>0</formula>
    </cfRule>
  </conditionalFormatting>
  <conditionalFormatting sqref="V8:AI8">
    <cfRule type="containsBlanks" dxfId="35" priority="101">
      <formula>LEN(TRIM(V8))=0</formula>
    </cfRule>
  </conditionalFormatting>
  <conditionalFormatting sqref="V8:AI14">
    <cfRule type="cellIs" dxfId="34" priority="92" operator="equal">
      <formula>0</formula>
    </cfRule>
  </conditionalFormatting>
  <conditionalFormatting sqref="AK8:AQ14">
    <cfRule type="containsErrors" dxfId="33" priority="105">
      <formula>ISERROR(AK8)</formula>
    </cfRule>
  </conditionalFormatting>
  <conditionalFormatting sqref="AS8:BH15">
    <cfRule type="containsErrors" dxfId="32" priority="108">
      <formula>ISERROR(AS8)</formula>
    </cfRule>
  </conditionalFormatting>
  <conditionalFormatting sqref="AY4:BZ4">
    <cfRule type="cellIs" dxfId="31" priority="3" operator="equal">
      <formula>0</formula>
    </cfRule>
  </conditionalFormatting>
  <conditionalFormatting sqref="BY19:BZ69">
    <cfRule type="containsErrors" dxfId="30" priority="94">
      <formula>ISERROR(BY19)</formula>
    </cfRule>
    <cfRule type="cellIs" dxfId="29" priority="96" operator="equal">
      <formula>0</formula>
    </cfRule>
  </conditionalFormatting>
  <conditionalFormatting sqref="BY70:BZ70">
    <cfRule type="containsErrors" dxfId="28" priority="1">
      <formula>ISERROR(BY70)</formula>
    </cfRule>
  </conditionalFormatting>
  <pageMargins left="1.25" right="0.5" top="0.5" bottom="0.75" header="0.3" footer="0.3"/>
  <pageSetup scale="45" orientation="landscape" r:id="rId2"/>
  <headerFooter>
    <oddFooter>&amp;L&amp;8Rev. 11/2023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BW53"/>
  <sheetViews>
    <sheetView showGridLines="0" zoomScale="110" zoomScaleNormal="110" zoomScaleSheetLayoutView="115" workbookViewId="0"/>
  </sheetViews>
  <sheetFormatPr defaultColWidth="9.140625" defaultRowHeight="12.75"/>
  <cols>
    <col min="1" max="1" width="1.7109375" customWidth="1"/>
    <col min="2" max="6" width="2.85546875" customWidth="1"/>
    <col min="7" max="7" width="1" customWidth="1"/>
    <col min="8" max="64" width="2.85546875" customWidth="1"/>
  </cols>
  <sheetData>
    <row r="1" spans="1:75" s="94" customFormat="1" ht="15.75">
      <c r="B1" s="100" t="s">
        <v>268</v>
      </c>
    </row>
    <row r="2" spans="1:75" ht="3.75" customHeight="1">
      <c r="A2" s="83"/>
      <c r="B2" s="8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75" ht="18.75" customHeight="1">
      <c r="A3" s="83"/>
      <c r="B3" s="1161" t="s">
        <v>449</v>
      </c>
      <c r="C3" s="1005"/>
      <c r="D3" s="1005"/>
      <c r="E3" s="1005"/>
      <c r="F3" s="1005"/>
      <c r="G3" s="1005"/>
      <c r="H3" s="1005"/>
      <c r="I3" s="1005"/>
      <c r="J3" s="1005"/>
      <c r="K3" s="1005"/>
      <c r="L3" s="1005"/>
      <c r="M3" s="1005"/>
      <c r="N3" s="1005"/>
      <c r="O3" s="1005"/>
      <c r="P3" s="1005"/>
      <c r="Q3" s="1161"/>
      <c r="R3" s="1161"/>
      <c r="S3" s="1161"/>
      <c r="T3" s="1161" t="s">
        <v>448</v>
      </c>
      <c r="U3" s="1161"/>
      <c r="V3" s="1161"/>
      <c r="W3" s="1161"/>
      <c r="X3" s="1161"/>
      <c r="Y3" s="1161"/>
      <c r="Z3" s="1161"/>
      <c r="AA3" s="1161"/>
      <c r="AB3" s="1161" t="s">
        <v>446</v>
      </c>
      <c r="AC3" s="1161"/>
      <c r="AD3" s="1161"/>
      <c r="AE3" s="1161"/>
      <c r="AF3" s="1161"/>
      <c r="AG3" s="1161"/>
      <c r="AH3" s="1161"/>
      <c r="AI3" s="1161"/>
      <c r="AJ3" s="1161" t="s">
        <v>187</v>
      </c>
      <c r="AK3" s="1161"/>
      <c r="AL3" s="1161"/>
      <c r="AM3" s="1161"/>
      <c r="AN3" s="1161"/>
      <c r="AO3" s="1161"/>
      <c r="AP3" s="1161"/>
      <c r="AQ3" s="1161"/>
      <c r="AR3" s="1161"/>
      <c r="AS3" s="1161"/>
      <c r="AT3" s="1161"/>
      <c r="AU3" s="1161"/>
      <c r="AV3" s="1161"/>
      <c r="AW3" s="1161"/>
      <c r="AX3" s="1161"/>
    </row>
    <row r="4" spans="1:75" ht="26.25" customHeight="1">
      <c r="B4" s="1160">
        <f>'Cost Certification 3335'!$C$4</f>
        <v>0</v>
      </c>
      <c r="C4" s="1004"/>
      <c r="D4" s="1004"/>
      <c r="E4" s="1004"/>
      <c r="F4" s="1004"/>
      <c r="G4" s="1004"/>
      <c r="H4" s="1004"/>
      <c r="I4" s="1004"/>
      <c r="J4" s="1004"/>
      <c r="K4" s="1004"/>
      <c r="L4" s="1004"/>
      <c r="M4" s="1004"/>
      <c r="N4" s="1004"/>
      <c r="O4" s="1004"/>
      <c r="P4" s="1004"/>
      <c r="Q4" s="1160"/>
      <c r="R4" s="1160"/>
      <c r="S4" s="1160"/>
      <c r="T4" s="1159">
        <f>'Cost Certification 3335'!C6</f>
        <v>0</v>
      </c>
      <c r="U4" s="1159"/>
      <c r="V4" s="1159"/>
      <c r="W4" s="1159"/>
      <c r="X4" s="1159"/>
      <c r="Y4" s="1159"/>
      <c r="Z4" s="1159"/>
      <c r="AA4" s="1159"/>
      <c r="AB4" s="1159">
        <f>'Cost Certification 3335'!N6</f>
        <v>0</v>
      </c>
      <c r="AC4" s="1159"/>
      <c r="AD4" s="1159"/>
      <c r="AE4" s="1159"/>
      <c r="AF4" s="1159"/>
      <c r="AG4" s="1159"/>
      <c r="AH4" s="1159"/>
      <c r="AI4" s="1159"/>
      <c r="AJ4" s="1157">
        <f>'Cost Certification 3335'!N8</f>
        <v>0</v>
      </c>
      <c r="AK4" s="1158"/>
      <c r="AL4" s="1158"/>
      <c r="AM4" s="1158"/>
      <c r="AN4" s="1158"/>
      <c r="AO4" s="1158"/>
      <c r="AP4" s="1158"/>
      <c r="AQ4" s="1158"/>
      <c r="AR4" s="1158"/>
      <c r="AS4" s="1158"/>
      <c r="AT4" s="1158"/>
      <c r="AU4" s="1158"/>
      <c r="AV4" s="1158"/>
      <c r="AW4" s="1158"/>
      <c r="AX4" s="1158"/>
      <c r="AY4" s="83"/>
      <c r="AZ4" s="83"/>
      <c r="BA4" s="83"/>
      <c r="BB4" s="83"/>
      <c r="BC4" s="83"/>
      <c r="BD4" s="83"/>
      <c r="BE4" s="83"/>
      <c r="BF4" s="83"/>
      <c r="BG4" s="83"/>
      <c r="BH4" s="83"/>
      <c r="BI4" s="83"/>
      <c r="BJ4" s="83"/>
      <c r="BK4" s="83"/>
      <c r="BL4" s="83"/>
      <c r="BM4" s="83"/>
      <c r="BN4" s="83"/>
      <c r="BO4" s="83"/>
      <c r="BP4" s="83"/>
      <c r="BQ4" s="83"/>
      <c r="BR4" s="83"/>
      <c r="BS4" s="83"/>
      <c r="BT4" s="83"/>
      <c r="BU4" s="83"/>
      <c r="BV4" s="83"/>
      <c r="BW4" s="83"/>
    </row>
    <row r="5" spans="1:75" ht="6.75" customHeight="1">
      <c r="C5" s="90"/>
      <c r="D5" s="90"/>
      <c r="E5" s="90"/>
      <c r="F5" s="90"/>
      <c r="G5" s="90"/>
      <c r="H5" s="90"/>
      <c r="I5" s="90"/>
      <c r="J5" s="90"/>
      <c r="K5" s="90"/>
      <c r="L5" s="90"/>
      <c r="M5" s="90"/>
      <c r="N5" s="90"/>
      <c r="O5" s="90"/>
      <c r="P5" s="90"/>
    </row>
    <row r="6" spans="1:75">
      <c r="B6" s="1154" t="s">
        <v>274</v>
      </c>
      <c r="C6" s="1154"/>
      <c r="D6" s="1154"/>
      <c r="E6" s="1154"/>
      <c r="F6" s="1154"/>
      <c r="G6" s="1154"/>
      <c r="H6" s="1154"/>
      <c r="I6" s="1154"/>
      <c r="J6" s="1154"/>
      <c r="K6" s="1154"/>
      <c r="L6" s="1154"/>
      <c r="M6" s="1154"/>
      <c r="N6" s="1154"/>
      <c r="O6" s="1154"/>
      <c r="P6" s="1154"/>
      <c r="Q6" s="1154"/>
      <c r="R6" s="1154"/>
      <c r="S6" s="1154"/>
      <c r="T6" s="1154"/>
      <c r="U6" s="1154"/>
      <c r="V6" s="1154"/>
      <c r="W6" s="1154"/>
      <c r="X6" s="1154"/>
      <c r="Y6" s="1154"/>
      <c r="Z6" s="1154"/>
      <c r="AA6" s="1154"/>
      <c r="AB6" s="1154"/>
      <c r="AC6" s="1154"/>
      <c r="AD6" s="1154"/>
      <c r="AE6" s="1154"/>
      <c r="AF6" s="1154"/>
      <c r="AG6" s="679"/>
      <c r="AH6" s="679"/>
      <c r="AI6" s="679"/>
      <c r="AJ6" s="679"/>
      <c r="AK6" s="679"/>
      <c r="AL6" s="679"/>
      <c r="AM6" s="679"/>
      <c r="AN6" s="679"/>
      <c r="AO6" s="679"/>
      <c r="AP6" s="679"/>
      <c r="AQ6" s="679"/>
      <c r="AR6" s="679"/>
      <c r="AS6" s="679"/>
      <c r="AT6" s="679"/>
      <c r="AU6" s="679"/>
      <c r="AV6" s="679"/>
      <c r="AW6" s="679"/>
      <c r="AX6" s="679"/>
    </row>
    <row r="7" spans="1:75" ht="15">
      <c r="B7" s="680" t="s">
        <v>277</v>
      </c>
      <c r="C7" s="681"/>
      <c r="D7" s="681"/>
      <c r="E7" s="681"/>
      <c r="F7" s="681"/>
      <c r="G7" s="681"/>
      <c r="H7" s="681"/>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79"/>
      <c r="AH7" s="679"/>
      <c r="AI7" s="679"/>
      <c r="AJ7" s="679"/>
      <c r="AK7" s="679"/>
      <c r="AL7" s="679"/>
      <c r="AM7" s="679"/>
      <c r="AN7" s="679"/>
      <c r="AO7" s="679"/>
      <c r="AP7" s="679"/>
      <c r="AQ7" s="679"/>
      <c r="AR7" s="679"/>
      <c r="AS7" s="679"/>
      <c r="AT7" s="679"/>
      <c r="AU7" s="679"/>
      <c r="AV7" s="679"/>
      <c r="AW7" s="679"/>
      <c r="AX7" s="679"/>
    </row>
    <row r="8" spans="1:75" ht="4.5" customHeight="1">
      <c r="B8" s="683"/>
      <c r="C8" s="684"/>
      <c r="D8" s="684"/>
      <c r="E8" s="684"/>
      <c r="F8" s="684"/>
      <c r="G8" s="684"/>
      <c r="H8" s="684"/>
      <c r="I8" s="534"/>
      <c r="J8" s="534"/>
      <c r="K8" s="534"/>
      <c r="L8" s="534"/>
      <c r="M8" s="534"/>
      <c r="N8" s="534"/>
      <c r="O8" s="534"/>
      <c r="P8" s="534"/>
      <c r="Q8" s="534"/>
      <c r="R8" s="534"/>
      <c r="S8" s="534"/>
      <c r="T8" s="534"/>
      <c r="U8" s="534"/>
      <c r="V8" s="534"/>
      <c r="W8" s="534"/>
      <c r="X8" s="534"/>
      <c r="Y8" s="534"/>
      <c r="Z8" s="534"/>
      <c r="AA8" s="534"/>
      <c r="AB8" s="534"/>
      <c r="AC8" s="534"/>
      <c r="AD8" s="534"/>
      <c r="AE8" s="534"/>
      <c r="AF8" s="534"/>
    </row>
    <row r="9" spans="1:75" ht="18.75" customHeight="1">
      <c r="B9" s="1111" t="s">
        <v>269</v>
      </c>
      <c r="C9" s="1155"/>
      <c r="D9" s="1155"/>
      <c r="E9" s="1155"/>
      <c r="F9" s="1155"/>
      <c r="G9" s="90"/>
      <c r="H9" s="1102"/>
      <c r="I9" s="1102"/>
      <c r="J9" s="1102"/>
      <c r="K9" s="1102"/>
      <c r="L9" s="1102"/>
      <c r="M9" s="1102"/>
      <c r="N9" s="1102"/>
      <c r="O9" s="1102"/>
      <c r="P9" s="1102"/>
      <c r="Q9" s="1102"/>
      <c r="R9" s="1102"/>
      <c r="S9" s="1102"/>
      <c r="T9" s="1102"/>
      <c r="U9" s="1102"/>
      <c r="V9" s="1102"/>
      <c r="W9" s="1102"/>
      <c r="X9" s="1102"/>
      <c r="Y9" s="1102"/>
      <c r="Z9" s="1102"/>
      <c r="AA9" s="1102"/>
      <c r="AB9" s="1102"/>
      <c r="AC9" s="1102"/>
      <c r="AD9" s="1102"/>
      <c r="AE9" s="1102"/>
      <c r="AF9" s="1102"/>
      <c r="AG9" s="1102"/>
      <c r="AH9" s="1102"/>
      <c r="AI9" s="1102"/>
      <c r="AJ9" s="1102"/>
      <c r="AK9" s="1102"/>
      <c r="AL9" s="1102"/>
      <c r="AM9" s="1102"/>
      <c r="AN9" s="1102"/>
      <c r="AO9" s="1102"/>
      <c r="AP9" s="1102"/>
      <c r="AQ9" s="1102"/>
      <c r="AR9" s="1102"/>
      <c r="AS9" s="1102"/>
      <c r="AT9" s="1102"/>
      <c r="AU9" s="1102"/>
      <c r="AV9" s="1102"/>
      <c r="AW9" s="1102"/>
      <c r="AX9" s="1102"/>
    </row>
    <row r="10" spans="1:75" ht="18.75" customHeight="1">
      <c r="B10" s="1111" t="s">
        <v>58</v>
      </c>
      <c r="C10" s="1111"/>
      <c r="D10" s="1111"/>
      <c r="E10" s="1111"/>
      <c r="F10" s="1111"/>
      <c r="H10" s="1156"/>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3"/>
      <c r="AH10" s="1153"/>
      <c r="AI10" s="1153"/>
      <c r="AJ10" s="1153"/>
      <c r="AK10" s="1153"/>
      <c r="AL10" s="1153"/>
      <c r="AM10" s="1153"/>
      <c r="AN10" s="1153"/>
      <c r="AO10" s="1153"/>
      <c r="AP10" s="1153"/>
      <c r="AQ10" s="1153"/>
      <c r="AR10" s="1153"/>
      <c r="AS10" s="1153"/>
      <c r="AT10" s="1153"/>
      <c r="AU10" s="1153"/>
      <c r="AV10" s="1153"/>
      <c r="AW10" s="1153"/>
      <c r="AX10" s="1153"/>
    </row>
    <row r="11" spans="1:75" ht="18.75" customHeight="1">
      <c r="B11" s="1111" t="s">
        <v>174</v>
      </c>
      <c r="C11" s="1111"/>
      <c r="D11" s="1111"/>
      <c r="E11" s="1111"/>
      <c r="F11" s="1111"/>
      <c r="H11" s="1102"/>
      <c r="I11" s="1101"/>
      <c r="J11" s="1101"/>
      <c r="K11" s="1101"/>
      <c r="L11" s="1101"/>
      <c r="M11" s="1101"/>
      <c r="N11" s="1101"/>
      <c r="O11" s="1101"/>
      <c r="P11" s="1101"/>
      <c r="Q11" s="1101"/>
      <c r="R11" s="1101"/>
      <c r="S11" s="1101"/>
      <c r="T11" s="1101"/>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c r="AP11" s="1101"/>
      <c r="AQ11" s="1101"/>
      <c r="AR11" s="1101"/>
      <c r="AS11" s="1101"/>
      <c r="AT11" s="1101"/>
      <c r="AU11" s="1101"/>
      <c r="AV11" s="1101"/>
      <c r="AW11" s="1101"/>
      <c r="AX11" s="1101"/>
    </row>
    <row r="12" spans="1:75" ht="6.75" customHeight="1"/>
    <row r="13" spans="1:75">
      <c r="B13" s="1154" t="s">
        <v>273</v>
      </c>
      <c r="C13" s="1154"/>
      <c r="D13" s="1154"/>
      <c r="E13" s="1154"/>
      <c r="F13" s="1154"/>
      <c r="G13" s="1154"/>
      <c r="H13" s="1154"/>
      <c r="I13" s="1154"/>
      <c r="J13" s="1154"/>
      <c r="K13" s="1154"/>
      <c r="L13" s="1154"/>
      <c r="M13" s="1154"/>
      <c r="N13" s="1154"/>
      <c r="O13" s="1154"/>
      <c r="P13" s="1154"/>
      <c r="Q13" s="1154"/>
      <c r="R13" s="1154"/>
      <c r="S13" s="1154"/>
      <c r="T13" s="1154"/>
      <c r="U13" s="1154"/>
      <c r="V13" s="1154"/>
      <c r="W13" s="1154"/>
      <c r="X13" s="1154"/>
      <c r="Y13" s="1154"/>
      <c r="Z13" s="1154"/>
      <c r="AA13" s="1154"/>
      <c r="AB13" s="1154"/>
      <c r="AC13" s="1154"/>
      <c r="AD13" s="1154"/>
      <c r="AE13" s="1154"/>
      <c r="AF13" s="1154"/>
      <c r="AG13" s="679"/>
      <c r="AH13" s="679"/>
      <c r="AI13" s="679"/>
      <c r="AJ13" s="679"/>
      <c r="AK13" s="679"/>
      <c r="AL13" s="679"/>
      <c r="AM13" s="679"/>
      <c r="AN13" s="679"/>
      <c r="AO13" s="679"/>
      <c r="AP13" s="679"/>
      <c r="AQ13" s="679"/>
      <c r="AR13" s="679"/>
      <c r="AS13" s="679"/>
      <c r="AT13" s="679"/>
      <c r="AU13" s="679"/>
      <c r="AV13" s="679"/>
      <c r="AW13" s="679"/>
      <c r="AX13" s="679"/>
    </row>
    <row r="14" spans="1:75">
      <c r="B14" s="680" t="s">
        <v>275</v>
      </c>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79"/>
      <c r="AH14" s="679"/>
      <c r="AI14" s="679"/>
      <c r="AJ14" s="679"/>
      <c r="AK14" s="679"/>
      <c r="AL14" s="679"/>
      <c r="AM14" s="679"/>
      <c r="AN14" s="679"/>
      <c r="AO14" s="679"/>
      <c r="AP14" s="679"/>
      <c r="AQ14" s="679"/>
      <c r="AR14" s="679"/>
      <c r="AS14" s="679"/>
      <c r="AT14" s="679"/>
      <c r="AU14" s="679"/>
      <c r="AV14" s="679"/>
      <c r="AW14" s="679"/>
      <c r="AX14" s="679"/>
    </row>
    <row r="15" spans="1:75" ht="4.5" customHeight="1">
      <c r="B15" s="683"/>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row>
    <row r="16" spans="1:75" ht="18.75" customHeight="1">
      <c r="B16" s="1111" t="s">
        <v>269</v>
      </c>
      <c r="C16" s="1111"/>
      <c r="D16" s="1111"/>
      <c r="E16" s="1111"/>
      <c r="F16" s="1111"/>
      <c r="H16" s="1102"/>
      <c r="I16" s="1101"/>
      <c r="J16" s="1101"/>
      <c r="K16" s="1101"/>
      <c r="L16" s="1101"/>
      <c r="M16" s="1101"/>
      <c r="N16" s="1101"/>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c r="AP16" s="1101"/>
      <c r="AQ16" s="1101"/>
      <c r="AR16" s="1101"/>
      <c r="AS16" s="1101"/>
      <c r="AT16" s="1101"/>
      <c r="AU16" s="1101"/>
      <c r="AV16" s="1101"/>
      <c r="AW16" s="1101"/>
      <c r="AX16" s="1101"/>
    </row>
    <row r="17" spans="2:50" ht="18.75" customHeight="1">
      <c r="B17" s="1111" t="s">
        <v>58</v>
      </c>
      <c r="C17" s="1111"/>
      <c r="D17" s="1111"/>
      <c r="E17" s="1111"/>
      <c r="F17" s="1111"/>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c r="AP17" s="1153"/>
      <c r="AQ17" s="1153"/>
      <c r="AR17" s="1153"/>
      <c r="AS17" s="1153"/>
      <c r="AT17" s="1153"/>
      <c r="AU17" s="1153"/>
      <c r="AV17" s="1153"/>
      <c r="AW17" s="1153"/>
      <c r="AX17" s="1153"/>
    </row>
    <row r="18" spans="2:50" ht="18.75" customHeight="1">
      <c r="B18" s="1111" t="s">
        <v>174</v>
      </c>
      <c r="C18" s="1111"/>
      <c r="D18" s="1111"/>
      <c r="E18" s="1111"/>
      <c r="F18" s="111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101"/>
      <c r="AS18" s="1101"/>
      <c r="AT18" s="1101"/>
      <c r="AU18" s="1101"/>
      <c r="AV18" s="1101"/>
      <c r="AW18" s="1101"/>
      <c r="AX18" s="1101"/>
    </row>
    <row r="20" spans="2:50">
      <c r="B20" s="1154" t="s">
        <v>267</v>
      </c>
      <c r="C20" s="1154"/>
      <c r="D20" s="1154"/>
      <c r="E20" s="1154"/>
      <c r="F20" s="1154"/>
      <c r="G20" s="1154"/>
      <c r="H20" s="1154"/>
      <c r="I20" s="1154"/>
      <c r="J20" s="1154"/>
      <c r="K20" s="1154"/>
      <c r="L20" s="1154"/>
      <c r="M20" s="1154"/>
      <c r="N20" s="1154"/>
      <c r="O20" s="1154"/>
      <c r="P20" s="1154"/>
      <c r="Q20" s="1154"/>
      <c r="R20" s="1154"/>
      <c r="S20" s="1154"/>
      <c r="T20" s="1154"/>
      <c r="U20" s="1154"/>
      <c r="V20" s="1154"/>
      <c r="W20" s="1154"/>
      <c r="X20" s="1154"/>
      <c r="Y20" s="1154"/>
      <c r="Z20" s="1154"/>
      <c r="AA20" s="1154"/>
      <c r="AB20" s="1154"/>
      <c r="AC20" s="1154"/>
      <c r="AD20" s="1154"/>
      <c r="AE20" s="1154"/>
      <c r="AF20" s="1154"/>
      <c r="AG20" s="679"/>
      <c r="AH20" s="679"/>
      <c r="AI20" s="679"/>
      <c r="AJ20" s="679"/>
      <c r="AK20" s="679"/>
      <c r="AL20" s="679"/>
      <c r="AM20" s="679"/>
      <c r="AN20" s="679"/>
      <c r="AO20" s="679"/>
      <c r="AP20" s="679"/>
      <c r="AQ20" s="679"/>
      <c r="AR20" s="679"/>
      <c r="AS20" s="679"/>
      <c r="AT20" s="679"/>
      <c r="AU20" s="679"/>
      <c r="AV20" s="679"/>
      <c r="AW20" s="679"/>
      <c r="AX20" s="679"/>
    </row>
    <row r="21" spans="2:50">
      <c r="B21" s="680" t="s">
        <v>276</v>
      </c>
      <c r="C21" s="682"/>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79"/>
      <c r="AH21" s="679"/>
      <c r="AI21" s="679"/>
      <c r="AJ21" s="679"/>
      <c r="AK21" s="679"/>
      <c r="AL21" s="679"/>
      <c r="AM21" s="679"/>
      <c r="AN21" s="679"/>
      <c r="AO21" s="679"/>
      <c r="AP21" s="679"/>
      <c r="AQ21" s="679"/>
      <c r="AR21" s="679"/>
      <c r="AS21" s="679"/>
      <c r="AT21" s="679"/>
      <c r="AU21" s="679"/>
      <c r="AV21" s="679"/>
      <c r="AW21" s="679"/>
      <c r="AX21" s="679"/>
    </row>
    <row r="22" spans="2:50" ht="4.5" customHeight="1">
      <c r="B22" s="683"/>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row>
    <row r="23" spans="2:50" ht="18.75" customHeight="1">
      <c r="B23" s="1111" t="s">
        <v>39</v>
      </c>
      <c r="C23" s="1111"/>
      <c r="D23" s="1111"/>
      <c r="E23" s="1111"/>
      <c r="F23" s="1111"/>
      <c r="H23" s="1101"/>
      <c r="I23" s="1101"/>
      <c r="J23" s="1101"/>
      <c r="K23" s="1101"/>
      <c r="L23" s="1101"/>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1"/>
      <c r="AI23" s="1101"/>
      <c r="AJ23" s="1101"/>
      <c r="AK23" s="1101"/>
      <c r="AL23" s="1101"/>
      <c r="AM23" s="1101"/>
      <c r="AN23" s="1101"/>
      <c r="AO23" s="1101"/>
      <c r="AP23" s="1101"/>
      <c r="AQ23" s="1101"/>
      <c r="AR23" s="1101"/>
      <c r="AS23" s="1101"/>
      <c r="AT23" s="1101"/>
      <c r="AU23" s="1101"/>
      <c r="AV23" s="1101"/>
      <c r="AW23" s="1101"/>
      <c r="AX23" s="1101"/>
    </row>
    <row r="24" spans="2:50" ht="18.75" customHeight="1">
      <c r="B24" s="1111" t="s">
        <v>270</v>
      </c>
      <c r="C24" s="1111"/>
      <c r="D24" s="1111"/>
      <c r="E24" s="1111"/>
      <c r="F24" s="111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c r="AK24" s="1101"/>
      <c r="AL24" s="1101"/>
      <c r="AM24" s="1101"/>
      <c r="AN24" s="1101"/>
      <c r="AO24" s="1101"/>
      <c r="AP24" s="1101"/>
      <c r="AQ24" s="1101"/>
      <c r="AR24" s="1101"/>
      <c r="AS24" s="1101"/>
      <c r="AT24" s="1101"/>
      <c r="AU24" s="1101"/>
      <c r="AV24" s="1101"/>
      <c r="AW24" s="1101"/>
      <c r="AX24" s="1101"/>
    </row>
    <row r="25" spans="2:50" ht="18.75" customHeight="1">
      <c r="B25" s="1111" t="s">
        <v>272</v>
      </c>
      <c r="C25" s="1111"/>
      <c r="D25" s="1111"/>
      <c r="E25" s="1111"/>
      <c r="F25" s="1111"/>
      <c r="H25" s="1101"/>
      <c r="I25" s="1101"/>
      <c r="J25" s="1101"/>
      <c r="K25" s="1101"/>
      <c r="L25" s="1101"/>
      <c r="M25" s="1101"/>
      <c r="N25" s="1101"/>
      <c r="O25" s="1101"/>
      <c r="P25" s="1101"/>
      <c r="Q25" s="1101"/>
      <c r="R25" s="1101"/>
      <c r="S25" s="1101"/>
      <c r="T25" s="1101"/>
      <c r="U25" s="1101"/>
      <c r="V25" s="1101"/>
      <c r="W25" s="1101"/>
      <c r="X25" s="1101"/>
      <c r="Y25" s="1101"/>
      <c r="Z25" s="1101"/>
      <c r="AA25" s="1101"/>
      <c r="AB25" s="1101"/>
      <c r="AC25" s="1101"/>
      <c r="AD25" s="1101"/>
      <c r="AE25" s="1101"/>
      <c r="AF25" s="1101"/>
      <c r="AG25" s="1101"/>
      <c r="AH25" s="1101"/>
      <c r="AI25" s="1101"/>
      <c r="AJ25" s="1101"/>
      <c r="AK25" s="1101"/>
      <c r="AL25" s="1101"/>
      <c r="AM25" s="1101"/>
      <c r="AN25" s="1101"/>
      <c r="AO25" s="1101"/>
      <c r="AP25" s="1101"/>
      <c r="AQ25" s="1101"/>
      <c r="AR25" s="1101"/>
      <c r="AS25" s="1101"/>
      <c r="AT25" s="1101"/>
      <c r="AU25" s="1101"/>
      <c r="AV25" s="1101"/>
      <c r="AW25" s="1101"/>
      <c r="AX25" s="1101"/>
    </row>
    <row r="26" spans="2:50" ht="12.75" customHeight="1">
      <c r="B26" s="85"/>
      <c r="C26" s="85"/>
      <c r="D26" s="85"/>
      <c r="E26" s="85"/>
      <c r="F26" s="85"/>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row>
    <row r="27" spans="2:50">
      <c r="B27" s="1154" t="s">
        <v>465</v>
      </c>
      <c r="C27" s="1154"/>
      <c r="D27" s="1154"/>
      <c r="E27" s="1154"/>
      <c r="F27" s="1154"/>
      <c r="G27" s="1154"/>
      <c r="H27" s="1154"/>
      <c r="I27" s="1154"/>
      <c r="J27" s="1154"/>
      <c r="K27" s="1154"/>
      <c r="L27" s="1154"/>
      <c r="M27" s="1154"/>
      <c r="N27" s="1154"/>
      <c r="O27" s="1154"/>
      <c r="P27" s="1154"/>
      <c r="Q27" s="1154"/>
      <c r="R27" s="1154"/>
      <c r="S27" s="1154"/>
      <c r="T27" s="1154"/>
      <c r="U27" s="1154"/>
      <c r="V27" s="1154"/>
      <c r="W27" s="1154"/>
      <c r="X27" s="1154"/>
      <c r="Y27" s="1154"/>
      <c r="Z27" s="1154"/>
      <c r="AA27" s="1154"/>
      <c r="AB27" s="1154"/>
      <c r="AC27" s="1154"/>
      <c r="AD27" s="1154"/>
      <c r="AE27" s="1154"/>
      <c r="AF27" s="1154"/>
      <c r="AG27" s="679"/>
      <c r="AH27" s="679"/>
      <c r="AI27" s="679"/>
      <c r="AJ27" s="679"/>
      <c r="AK27" s="679"/>
      <c r="AL27" s="679"/>
      <c r="AM27" s="679"/>
      <c r="AN27" s="679"/>
      <c r="AO27" s="679"/>
      <c r="AP27" s="679"/>
      <c r="AQ27" s="679"/>
      <c r="AR27" s="679"/>
      <c r="AS27" s="679"/>
      <c r="AT27" s="679"/>
      <c r="AU27" s="679"/>
      <c r="AV27" s="679"/>
      <c r="AW27" s="679"/>
      <c r="AX27" s="679"/>
    </row>
    <row r="28" spans="2:50">
      <c r="B28" s="680" t="s">
        <v>525</v>
      </c>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79"/>
      <c r="AH28" s="679"/>
      <c r="AI28" s="679"/>
      <c r="AJ28" s="679"/>
      <c r="AK28" s="679"/>
      <c r="AL28" s="679"/>
      <c r="AM28" s="679"/>
      <c r="AN28" s="679"/>
      <c r="AO28" s="679"/>
      <c r="AP28" s="679"/>
      <c r="AQ28" s="679"/>
      <c r="AR28" s="679"/>
      <c r="AS28" s="679"/>
      <c r="AT28" s="679"/>
      <c r="AU28" s="679"/>
      <c r="AV28" s="679"/>
      <c r="AW28" s="679"/>
      <c r="AX28" s="679"/>
    </row>
    <row r="29" spans="2:50" ht="4.5" customHeight="1">
      <c r="B29" s="683"/>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row>
    <row r="30" spans="2:50" ht="18.75" customHeight="1">
      <c r="B30" s="1111" t="s">
        <v>269</v>
      </c>
      <c r="C30" s="1111"/>
      <c r="D30" s="1111"/>
      <c r="E30" s="1111"/>
      <c r="F30" s="1111"/>
      <c r="H30" s="1101"/>
      <c r="I30" s="1101"/>
      <c r="J30" s="1101"/>
      <c r="K30" s="1101"/>
      <c r="L30" s="1101"/>
      <c r="M30" s="1101"/>
      <c r="N30" s="1101"/>
      <c r="O30" s="1101"/>
      <c r="P30" s="1101"/>
      <c r="Q30" s="1101"/>
      <c r="R30" s="1101"/>
      <c r="S30" s="1101"/>
      <c r="T30" s="1101"/>
      <c r="U30" s="1101"/>
      <c r="V30" s="1101"/>
      <c r="W30" s="1101"/>
      <c r="X30" s="1101"/>
      <c r="Y30" s="1101"/>
      <c r="Z30" s="1101"/>
      <c r="AA30" s="1101"/>
      <c r="AB30" s="1101"/>
      <c r="AC30" s="1101"/>
      <c r="AD30" s="1101"/>
      <c r="AE30" s="1101"/>
      <c r="AF30" s="1101"/>
      <c r="AG30" s="1101"/>
      <c r="AH30" s="1101"/>
      <c r="AI30" s="1101"/>
      <c r="AJ30" s="1101"/>
      <c r="AK30" s="1101"/>
      <c r="AL30" s="1101"/>
      <c r="AM30" s="1101"/>
      <c r="AN30" s="1101"/>
      <c r="AO30" s="1101"/>
      <c r="AP30" s="1101"/>
      <c r="AQ30" s="1101"/>
      <c r="AR30" s="1101"/>
      <c r="AS30" s="1101"/>
      <c r="AT30" s="1101"/>
      <c r="AU30" s="1101"/>
      <c r="AV30" s="1101"/>
      <c r="AW30" s="1101"/>
      <c r="AX30" s="1101"/>
    </row>
    <row r="31" spans="2:50" ht="18.75" customHeight="1">
      <c r="B31" s="1111" t="s">
        <v>39</v>
      </c>
      <c r="C31" s="1111"/>
      <c r="D31" s="1111"/>
      <c r="E31" s="1111"/>
      <c r="F31" s="1111"/>
      <c r="H31" s="1101"/>
      <c r="I31" s="1101"/>
      <c r="J31" s="1101"/>
      <c r="K31" s="1101"/>
      <c r="L31" s="1101"/>
      <c r="M31" s="1101"/>
      <c r="N31" s="1101"/>
      <c r="O31" s="1101"/>
      <c r="P31" s="1101"/>
      <c r="Q31" s="1101"/>
      <c r="R31" s="1101"/>
      <c r="S31" s="1101"/>
      <c r="T31" s="1101"/>
      <c r="U31" s="1101"/>
      <c r="V31" s="1101"/>
      <c r="W31" s="1101"/>
      <c r="X31" s="1101"/>
      <c r="Y31" s="1101"/>
      <c r="Z31" s="1101"/>
      <c r="AA31" s="1101"/>
      <c r="AB31" s="1101"/>
      <c r="AC31" s="1101"/>
      <c r="AD31" s="1101"/>
      <c r="AE31" s="1101"/>
      <c r="AF31" s="1101"/>
      <c r="AG31" s="1101"/>
      <c r="AH31" s="1101"/>
      <c r="AI31" s="1101"/>
      <c r="AJ31" s="1101"/>
      <c r="AK31" s="1101"/>
      <c r="AL31" s="1101"/>
      <c r="AM31" s="1101"/>
      <c r="AN31" s="1101"/>
      <c r="AO31" s="1101"/>
      <c r="AP31" s="1101"/>
      <c r="AQ31" s="1101"/>
      <c r="AR31" s="1101"/>
      <c r="AS31" s="1101"/>
      <c r="AT31" s="1101"/>
      <c r="AU31" s="1101"/>
      <c r="AV31" s="1101"/>
      <c r="AW31" s="1101"/>
      <c r="AX31" s="1101"/>
    </row>
    <row r="32" spans="2:50" ht="18.75" customHeight="1">
      <c r="B32" s="1111" t="s">
        <v>270</v>
      </c>
      <c r="C32" s="1111"/>
      <c r="D32" s="1111"/>
      <c r="E32" s="1111"/>
      <c r="F32" s="111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1"/>
      <c r="AM32" s="1101"/>
      <c r="AN32" s="1101"/>
      <c r="AO32" s="1101"/>
      <c r="AP32" s="1101"/>
      <c r="AQ32" s="1101"/>
      <c r="AR32" s="1101"/>
      <c r="AS32" s="1101"/>
      <c r="AT32" s="1101"/>
      <c r="AU32" s="1101"/>
      <c r="AV32" s="1101"/>
      <c r="AW32" s="1101"/>
      <c r="AX32" s="1101"/>
    </row>
    <row r="33" spans="2:50" ht="18.75" customHeight="1">
      <c r="B33" s="1111" t="s">
        <v>271</v>
      </c>
      <c r="C33" s="1111"/>
      <c r="D33" s="1111"/>
      <c r="E33" s="1111"/>
      <c r="F33" s="1111"/>
      <c r="H33" s="1101"/>
      <c r="I33" s="1101"/>
      <c r="J33" s="1101"/>
      <c r="K33" s="1101"/>
      <c r="L33" s="1101"/>
      <c r="M33" s="1101"/>
      <c r="N33" s="1101"/>
      <c r="O33" s="1101"/>
      <c r="P33" s="1101"/>
      <c r="Q33" s="1101"/>
      <c r="R33" s="1101"/>
      <c r="S33" s="1101"/>
      <c r="T33" s="1101"/>
      <c r="U33" s="1101"/>
      <c r="V33" s="1101"/>
      <c r="W33" s="1101"/>
      <c r="X33" s="1101"/>
      <c r="Y33" s="1101"/>
      <c r="Z33" s="1101"/>
      <c r="AA33" s="1101"/>
      <c r="AB33" s="1101"/>
      <c r="AC33" s="1101"/>
      <c r="AD33" s="1101"/>
      <c r="AE33" s="1101"/>
      <c r="AF33" s="1101"/>
      <c r="AG33" s="1101"/>
      <c r="AH33" s="1101"/>
      <c r="AI33" s="1101"/>
      <c r="AJ33" s="1101"/>
      <c r="AK33" s="1101"/>
      <c r="AL33" s="1101"/>
      <c r="AM33" s="1101"/>
      <c r="AN33" s="1101"/>
      <c r="AO33" s="1101"/>
      <c r="AP33" s="1101"/>
      <c r="AQ33" s="1101"/>
      <c r="AR33" s="1101"/>
      <c r="AS33" s="1101"/>
      <c r="AT33" s="1101"/>
      <c r="AU33" s="1101"/>
      <c r="AV33" s="1101"/>
      <c r="AW33" s="1101"/>
      <c r="AX33" s="1101"/>
    </row>
    <row r="34" spans="2:50" ht="18.75" customHeight="1">
      <c r="B34" s="1111" t="s">
        <v>272</v>
      </c>
      <c r="C34" s="1111"/>
      <c r="D34" s="1111"/>
      <c r="E34" s="1111"/>
      <c r="F34" s="1111"/>
      <c r="H34" s="1101"/>
      <c r="I34" s="1101"/>
      <c r="J34" s="1101"/>
      <c r="K34" s="1101"/>
      <c r="L34" s="1101"/>
      <c r="M34" s="1101"/>
      <c r="N34" s="1101"/>
      <c r="O34" s="1101"/>
      <c r="P34" s="1101"/>
      <c r="Q34" s="1101"/>
      <c r="R34" s="1101"/>
      <c r="S34" s="1101"/>
      <c r="T34" s="1101"/>
      <c r="U34" s="1101"/>
      <c r="V34" s="1101"/>
      <c r="W34" s="1101"/>
      <c r="X34" s="1101"/>
      <c r="Y34" s="1101"/>
      <c r="Z34" s="1101"/>
      <c r="AA34" s="1101"/>
      <c r="AB34" s="1101"/>
      <c r="AC34" s="1101"/>
      <c r="AD34" s="1101"/>
      <c r="AE34" s="1101"/>
      <c r="AF34" s="1101"/>
      <c r="AG34" s="1101"/>
      <c r="AH34" s="1101"/>
      <c r="AI34" s="1101"/>
      <c r="AJ34" s="1101"/>
      <c r="AK34" s="1101"/>
      <c r="AL34" s="1101"/>
      <c r="AM34" s="1101"/>
      <c r="AN34" s="1101"/>
      <c r="AO34" s="1101"/>
      <c r="AP34" s="1101"/>
      <c r="AQ34" s="1101"/>
      <c r="AR34" s="1101"/>
      <c r="AS34" s="1101"/>
      <c r="AT34" s="1101"/>
      <c r="AU34" s="1101"/>
      <c r="AV34" s="1101"/>
      <c r="AW34" s="1101"/>
      <c r="AX34" s="1101"/>
    </row>
    <row r="35" spans="2:50" ht="18.75" customHeight="1">
      <c r="B35" s="1111" t="s">
        <v>58</v>
      </c>
      <c r="C35" s="1111"/>
      <c r="D35" s="1111"/>
      <c r="E35" s="1111"/>
      <c r="F35" s="1111"/>
      <c r="H35" s="1153"/>
      <c r="I35" s="1153"/>
      <c r="J35" s="1153"/>
      <c r="K35" s="1153"/>
      <c r="L35" s="1153"/>
      <c r="M35" s="1153"/>
      <c r="N35" s="1153"/>
      <c r="O35" s="1153"/>
      <c r="P35" s="1153"/>
      <c r="Q35" s="1153"/>
      <c r="R35" s="1153"/>
      <c r="S35" s="1153"/>
      <c r="T35" s="1153"/>
      <c r="U35" s="1153"/>
      <c r="V35" s="1153"/>
      <c r="W35" s="1153"/>
      <c r="X35" s="1153"/>
      <c r="Y35" s="1153"/>
      <c r="Z35" s="1153"/>
      <c r="AA35" s="1153"/>
      <c r="AB35" s="1153"/>
      <c r="AC35" s="1153"/>
      <c r="AD35" s="1153"/>
      <c r="AE35" s="1153"/>
      <c r="AF35" s="1153"/>
      <c r="AG35" s="1153"/>
      <c r="AH35" s="1153"/>
      <c r="AI35" s="1153"/>
      <c r="AJ35" s="1153"/>
      <c r="AK35" s="1153"/>
      <c r="AL35" s="1153"/>
      <c r="AM35" s="1153"/>
      <c r="AN35" s="1153"/>
      <c r="AO35" s="1153"/>
      <c r="AP35" s="1153"/>
      <c r="AQ35" s="1153"/>
      <c r="AR35" s="1153"/>
      <c r="AS35" s="1153"/>
      <c r="AT35" s="1153"/>
      <c r="AU35" s="1153"/>
      <c r="AV35" s="1153"/>
      <c r="AW35" s="1153"/>
      <c r="AX35" s="1153"/>
    </row>
    <row r="36" spans="2:50" ht="18.75" customHeight="1">
      <c r="B36" s="1111" t="s">
        <v>174</v>
      </c>
      <c r="C36" s="1111"/>
      <c r="D36" s="1111"/>
      <c r="E36" s="1111"/>
      <c r="F36" s="1111"/>
      <c r="H36" s="1101"/>
      <c r="I36" s="1101"/>
      <c r="J36" s="1101"/>
      <c r="K36" s="1101"/>
      <c r="L36" s="1101"/>
      <c r="M36" s="1101"/>
      <c r="N36" s="1101"/>
      <c r="O36" s="1101"/>
      <c r="P36" s="1101"/>
      <c r="Q36" s="1101"/>
      <c r="R36" s="1101"/>
      <c r="S36" s="1101"/>
      <c r="T36" s="1101"/>
      <c r="U36" s="1101"/>
      <c r="V36" s="1101"/>
      <c r="W36" s="1101"/>
      <c r="X36" s="1101"/>
      <c r="Y36" s="1101"/>
      <c r="Z36" s="1101"/>
      <c r="AA36" s="1101"/>
      <c r="AB36" s="1101"/>
      <c r="AC36" s="1101"/>
      <c r="AD36" s="1101"/>
      <c r="AE36" s="1101"/>
      <c r="AF36" s="1101"/>
      <c r="AG36" s="1101"/>
      <c r="AH36" s="1101"/>
      <c r="AI36" s="1101"/>
      <c r="AJ36" s="1101"/>
      <c r="AK36" s="1101"/>
      <c r="AL36" s="1101"/>
      <c r="AM36" s="1101"/>
      <c r="AN36" s="1101"/>
      <c r="AO36" s="1101"/>
      <c r="AP36" s="1101"/>
      <c r="AQ36" s="1101"/>
      <c r="AR36" s="1101"/>
      <c r="AS36" s="1101"/>
      <c r="AT36" s="1101"/>
      <c r="AU36" s="1101"/>
      <c r="AV36" s="1101"/>
      <c r="AW36" s="1101"/>
      <c r="AX36" s="1101"/>
    </row>
    <row r="37" spans="2:50">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row>
    <row r="38" spans="2:50">
      <c r="B38" s="1154" t="s">
        <v>466</v>
      </c>
      <c r="C38" s="1154"/>
      <c r="D38" s="1154"/>
      <c r="E38" s="1154"/>
      <c r="F38" s="1154"/>
      <c r="G38" s="1154"/>
      <c r="H38" s="1154"/>
      <c r="I38" s="1154"/>
      <c r="J38" s="1154"/>
      <c r="K38" s="1154"/>
      <c r="L38" s="1154"/>
      <c r="M38" s="1154"/>
      <c r="N38" s="1154"/>
      <c r="O38" s="1154"/>
      <c r="P38" s="1154"/>
      <c r="Q38" s="1154"/>
      <c r="R38" s="1154"/>
      <c r="S38" s="1154"/>
      <c r="T38" s="1154"/>
      <c r="U38" s="1154"/>
      <c r="V38" s="1154"/>
      <c r="W38" s="1154"/>
      <c r="X38" s="1154"/>
      <c r="Y38" s="1154"/>
      <c r="Z38" s="1154"/>
      <c r="AA38" s="1154"/>
      <c r="AB38" s="1154"/>
      <c r="AC38" s="1154"/>
      <c r="AD38" s="1154"/>
      <c r="AE38" s="1154"/>
      <c r="AF38" s="1154"/>
      <c r="AG38" s="679"/>
      <c r="AH38" s="679"/>
      <c r="AI38" s="679"/>
      <c r="AJ38" s="679"/>
      <c r="AK38" s="679"/>
      <c r="AL38" s="679"/>
      <c r="AM38" s="679"/>
      <c r="AN38" s="679"/>
      <c r="AO38" s="679"/>
      <c r="AP38" s="679"/>
      <c r="AQ38" s="679"/>
      <c r="AR38" s="679"/>
      <c r="AS38" s="679"/>
      <c r="AT38" s="679"/>
      <c r="AU38" s="679"/>
      <c r="AV38" s="679"/>
      <c r="AW38" s="679"/>
      <c r="AX38" s="679"/>
    </row>
    <row r="39" spans="2:50">
      <c r="B39" s="680" t="s">
        <v>523</v>
      </c>
      <c r="C39" s="682"/>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79"/>
      <c r="AH39" s="679"/>
      <c r="AI39" s="679"/>
      <c r="AJ39" s="679"/>
      <c r="AK39" s="679"/>
      <c r="AL39" s="679"/>
      <c r="AM39" s="679"/>
      <c r="AN39" s="679"/>
      <c r="AO39" s="679"/>
      <c r="AP39" s="679"/>
      <c r="AQ39" s="679"/>
      <c r="AR39" s="679"/>
      <c r="AS39" s="679"/>
      <c r="AT39" s="679"/>
      <c r="AU39" s="679"/>
      <c r="AV39" s="679"/>
      <c r="AW39" s="679"/>
      <c r="AX39" s="679"/>
    </row>
    <row r="40" spans="2:50" ht="4.5" customHeight="1">
      <c r="B40" s="683"/>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row>
    <row r="41" spans="2:50" ht="18.75" customHeight="1">
      <c r="B41" s="1111" t="s">
        <v>269</v>
      </c>
      <c r="C41" s="1111"/>
      <c r="D41" s="1111"/>
      <c r="E41" s="1111"/>
      <c r="F41" s="1111"/>
      <c r="H41" s="1101"/>
      <c r="I41" s="1101"/>
      <c r="J41" s="1101"/>
      <c r="K41" s="1101"/>
      <c r="L41" s="1101"/>
      <c r="M41" s="1101"/>
      <c r="N41" s="1101"/>
      <c r="O41" s="1101"/>
      <c r="P41" s="1101"/>
      <c r="Q41" s="1101"/>
      <c r="R41" s="1101"/>
      <c r="S41" s="1101"/>
      <c r="T41" s="1101"/>
      <c r="U41" s="1101"/>
      <c r="V41" s="1101"/>
      <c r="W41" s="1101"/>
      <c r="X41" s="1101"/>
      <c r="Y41" s="1101"/>
      <c r="Z41" s="1101"/>
      <c r="AA41" s="1101"/>
      <c r="AB41" s="1101"/>
      <c r="AC41" s="1101"/>
      <c r="AD41" s="1101"/>
      <c r="AE41" s="1101"/>
      <c r="AF41" s="1101"/>
      <c r="AG41" s="1101"/>
      <c r="AH41" s="1101"/>
      <c r="AI41" s="1101"/>
      <c r="AJ41" s="1101"/>
      <c r="AK41" s="1101"/>
      <c r="AL41" s="1101"/>
      <c r="AM41" s="1101"/>
      <c r="AN41" s="1101"/>
      <c r="AO41" s="1101"/>
      <c r="AP41" s="1101"/>
      <c r="AQ41" s="1101"/>
      <c r="AR41" s="1101"/>
      <c r="AS41" s="1101"/>
      <c r="AT41" s="1101"/>
      <c r="AU41" s="1101"/>
      <c r="AV41" s="1101"/>
      <c r="AW41" s="1101"/>
      <c r="AX41" s="1101"/>
    </row>
    <row r="42" spans="2:50" ht="18.75" customHeight="1">
      <c r="B42" s="1111" t="s">
        <v>39</v>
      </c>
      <c r="C42" s="1111"/>
      <c r="D42" s="1111"/>
      <c r="E42" s="1111"/>
      <c r="F42" s="1111"/>
      <c r="H42" s="1101"/>
      <c r="I42" s="1101"/>
      <c r="J42" s="1101"/>
      <c r="K42" s="1101"/>
      <c r="L42" s="1101"/>
      <c r="M42" s="1101"/>
      <c r="N42" s="1101"/>
      <c r="O42" s="1101"/>
      <c r="P42" s="1101"/>
      <c r="Q42" s="1101"/>
      <c r="R42" s="1101"/>
      <c r="S42" s="1101"/>
      <c r="T42" s="1101"/>
      <c r="U42" s="1101"/>
      <c r="V42" s="1101"/>
      <c r="W42" s="1101"/>
      <c r="X42" s="1101"/>
      <c r="Y42" s="1101"/>
      <c r="Z42" s="1101"/>
      <c r="AA42" s="1101"/>
      <c r="AB42" s="1101"/>
      <c r="AC42" s="1101"/>
      <c r="AD42" s="1101"/>
      <c r="AE42" s="1101"/>
      <c r="AF42" s="1101"/>
      <c r="AG42" s="1101"/>
      <c r="AH42" s="1101"/>
      <c r="AI42" s="1101"/>
      <c r="AJ42" s="1101"/>
      <c r="AK42" s="1101"/>
      <c r="AL42" s="1101"/>
      <c r="AM42" s="1101"/>
      <c r="AN42" s="1101"/>
      <c r="AO42" s="1101"/>
      <c r="AP42" s="1101"/>
      <c r="AQ42" s="1101"/>
      <c r="AR42" s="1101"/>
      <c r="AS42" s="1101"/>
      <c r="AT42" s="1101"/>
      <c r="AU42" s="1101"/>
      <c r="AV42" s="1101"/>
      <c r="AW42" s="1101"/>
      <c r="AX42" s="1101"/>
    </row>
    <row r="43" spans="2:50" ht="18.75" customHeight="1">
      <c r="B43" s="1111" t="s">
        <v>270</v>
      </c>
      <c r="C43" s="1111"/>
      <c r="D43" s="1111"/>
      <c r="E43" s="1111"/>
      <c r="F43" s="1111"/>
      <c r="H43" s="1101"/>
      <c r="I43" s="1101"/>
      <c r="J43" s="1101"/>
      <c r="K43" s="1101"/>
      <c r="L43" s="1101"/>
      <c r="M43" s="1101"/>
      <c r="N43" s="1101"/>
      <c r="O43" s="1101"/>
      <c r="P43" s="1101"/>
      <c r="Q43" s="1101"/>
      <c r="R43" s="1101"/>
      <c r="S43" s="1101"/>
      <c r="T43" s="1101"/>
      <c r="U43" s="1101"/>
      <c r="V43" s="1101"/>
      <c r="W43" s="1101"/>
      <c r="X43" s="1101"/>
      <c r="Y43" s="1101"/>
      <c r="Z43" s="1101"/>
      <c r="AA43" s="1101"/>
      <c r="AB43" s="1101"/>
      <c r="AC43" s="1101"/>
      <c r="AD43" s="1101"/>
      <c r="AE43" s="1101"/>
      <c r="AF43" s="1101"/>
      <c r="AG43" s="1101"/>
      <c r="AH43" s="1101"/>
      <c r="AI43" s="1101"/>
      <c r="AJ43" s="1101"/>
      <c r="AK43" s="1101"/>
      <c r="AL43" s="1101"/>
      <c r="AM43" s="1101"/>
      <c r="AN43" s="1101"/>
      <c r="AO43" s="1101"/>
      <c r="AP43" s="1101"/>
      <c r="AQ43" s="1101"/>
      <c r="AR43" s="1101"/>
      <c r="AS43" s="1101"/>
      <c r="AT43" s="1101"/>
      <c r="AU43" s="1101"/>
      <c r="AV43" s="1101"/>
      <c r="AW43" s="1101"/>
      <c r="AX43" s="1101"/>
    </row>
    <row r="44" spans="2:50" ht="18.75" customHeight="1">
      <c r="B44" s="1111" t="s">
        <v>271</v>
      </c>
      <c r="C44" s="1111"/>
      <c r="D44" s="1111"/>
      <c r="E44" s="1111"/>
      <c r="F44" s="1111"/>
      <c r="H44" s="1101"/>
      <c r="I44" s="1101"/>
      <c r="J44" s="1101"/>
      <c r="K44" s="1101"/>
      <c r="L44" s="1101"/>
      <c r="M44" s="1101"/>
      <c r="N44" s="1101"/>
      <c r="O44" s="1101"/>
      <c r="P44" s="1101"/>
      <c r="Q44" s="1101"/>
      <c r="R44" s="1101"/>
      <c r="S44" s="1101"/>
      <c r="T44" s="1101"/>
      <c r="U44" s="1101"/>
      <c r="V44" s="1101"/>
      <c r="W44" s="1101"/>
      <c r="X44" s="1101"/>
      <c r="Y44" s="1101"/>
      <c r="Z44" s="1101"/>
      <c r="AA44" s="1101"/>
      <c r="AB44" s="1101"/>
      <c r="AC44" s="1101"/>
      <c r="AD44" s="1101"/>
      <c r="AE44" s="1101"/>
      <c r="AF44" s="1101"/>
      <c r="AG44" s="1101"/>
      <c r="AH44" s="1101"/>
      <c r="AI44" s="1101"/>
      <c r="AJ44" s="1101"/>
      <c r="AK44" s="1101"/>
      <c r="AL44" s="1101"/>
      <c r="AM44" s="1101"/>
      <c r="AN44" s="1101"/>
      <c r="AO44" s="1101"/>
      <c r="AP44" s="1101"/>
      <c r="AQ44" s="1101"/>
      <c r="AR44" s="1101"/>
      <c r="AS44" s="1101"/>
      <c r="AT44" s="1101"/>
      <c r="AU44" s="1101"/>
      <c r="AV44" s="1101"/>
      <c r="AW44" s="1101"/>
      <c r="AX44" s="1101"/>
    </row>
    <row r="45" spans="2:50" ht="18.75" customHeight="1">
      <c r="B45" s="1111" t="s">
        <v>272</v>
      </c>
      <c r="C45" s="1111"/>
      <c r="D45" s="1111"/>
      <c r="E45" s="1111"/>
      <c r="F45" s="1111"/>
      <c r="H45" s="1101"/>
      <c r="I45" s="1101"/>
      <c r="J45" s="1101"/>
      <c r="K45" s="1101"/>
      <c r="L45" s="1101"/>
      <c r="M45" s="1101"/>
      <c r="N45" s="1101"/>
      <c r="O45" s="1101"/>
      <c r="P45" s="1101"/>
      <c r="Q45" s="1101"/>
      <c r="R45" s="1101"/>
      <c r="S45" s="1101"/>
      <c r="T45" s="1101"/>
      <c r="U45" s="1101"/>
      <c r="V45" s="1101"/>
      <c r="W45" s="1101"/>
      <c r="X45" s="1101"/>
      <c r="Y45" s="1101"/>
      <c r="Z45" s="1101"/>
      <c r="AA45" s="1101"/>
      <c r="AB45" s="1101"/>
      <c r="AC45" s="1101"/>
      <c r="AD45" s="1101"/>
      <c r="AE45" s="1101"/>
      <c r="AF45" s="1101"/>
      <c r="AG45" s="1101"/>
      <c r="AH45" s="1101"/>
      <c r="AI45" s="1101"/>
      <c r="AJ45" s="1101"/>
      <c r="AK45" s="1101"/>
      <c r="AL45" s="1101"/>
      <c r="AM45" s="1101"/>
      <c r="AN45" s="1101"/>
      <c r="AO45" s="1101"/>
      <c r="AP45" s="1101"/>
      <c r="AQ45" s="1101"/>
      <c r="AR45" s="1101"/>
      <c r="AS45" s="1101"/>
      <c r="AT45" s="1101"/>
      <c r="AU45" s="1101"/>
      <c r="AV45" s="1101"/>
      <c r="AW45" s="1101"/>
      <c r="AX45" s="1101"/>
    </row>
    <row r="46" spans="2:50" ht="18.75" customHeight="1">
      <c r="B46" s="1111" t="s">
        <v>58</v>
      </c>
      <c r="C46" s="1111"/>
      <c r="D46" s="1111"/>
      <c r="E46" s="1111"/>
      <c r="F46" s="1111"/>
      <c r="H46" s="1153"/>
      <c r="I46" s="1153"/>
      <c r="J46" s="1153"/>
      <c r="K46" s="1153"/>
      <c r="L46" s="1153"/>
      <c r="M46" s="1153"/>
      <c r="N46" s="1153"/>
      <c r="O46" s="1153"/>
      <c r="P46" s="1153"/>
      <c r="Q46" s="1153"/>
      <c r="R46" s="1153"/>
      <c r="S46" s="1153"/>
      <c r="T46" s="1153"/>
      <c r="U46" s="1153"/>
      <c r="V46" s="1153"/>
      <c r="W46" s="1153"/>
      <c r="X46" s="1153"/>
      <c r="Y46" s="1153"/>
      <c r="Z46" s="1153"/>
      <c r="AA46" s="1153"/>
      <c r="AB46" s="1153"/>
      <c r="AC46" s="1153"/>
      <c r="AD46" s="1153"/>
      <c r="AE46" s="1153"/>
      <c r="AF46" s="1153"/>
      <c r="AG46" s="1153"/>
      <c r="AH46" s="1153"/>
      <c r="AI46" s="1153"/>
      <c r="AJ46" s="1153"/>
      <c r="AK46" s="1153"/>
      <c r="AL46" s="1153"/>
      <c r="AM46" s="1153"/>
      <c r="AN46" s="1153"/>
      <c r="AO46" s="1153"/>
      <c r="AP46" s="1153"/>
      <c r="AQ46" s="1153"/>
      <c r="AR46" s="1153"/>
      <c r="AS46" s="1153"/>
      <c r="AT46" s="1153"/>
      <c r="AU46" s="1153"/>
      <c r="AV46" s="1153"/>
      <c r="AW46" s="1153"/>
      <c r="AX46" s="1153"/>
    </row>
    <row r="47" spans="2:50">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row>
    <row r="48" spans="2:50">
      <c r="B48" s="1154" t="s">
        <v>458</v>
      </c>
      <c r="C48" s="1154"/>
      <c r="D48" s="1154"/>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c r="AB48" s="1154"/>
      <c r="AC48" s="1154"/>
      <c r="AD48" s="1154"/>
      <c r="AE48" s="1154"/>
      <c r="AF48" s="1154"/>
      <c r="AG48" s="679"/>
      <c r="AH48" s="679"/>
      <c r="AI48" s="679"/>
      <c r="AJ48" s="679"/>
      <c r="AK48" s="679"/>
      <c r="AL48" s="679"/>
      <c r="AM48" s="679"/>
      <c r="AN48" s="679"/>
      <c r="AO48" s="679"/>
      <c r="AP48" s="679"/>
      <c r="AQ48" s="679"/>
      <c r="AR48" s="679"/>
      <c r="AS48" s="679"/>
      <c r="AT48" s="679"/>
      <c r="AU48" s="679"/>
      <c r="AV48" s="679"/>
      <c r="AW48" s="679"/>
      <c r="AX48" s="679"/>
    </row>
    <row r="49" spans="2:50">
      <c r="B49" s="680" t="s">
        <v>524</v>
      </c>
      <c r="C49" s="682"/>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79"/>
      <c r="AH49" s="679"/>
      <c r="AI49" s="679"/>
      <c r="AJ49" s="679"/>
      <c r="AK49" s="679"/>
      <c r="AL49" s="679"/>
      <c r="AM49" s="679"/>
      <c r="AN49" s="679"/>
      <c r="AO49" s="679"/>
      <c r="AP49" s="679"/>
      <c r="AQ49" s="679"/>
      <c r="AR49" s="679"/>
      <c r="AS49" s="679"/>
      <c r="AT49" s="679"/>
      <c r="AU49" s="679"/>
      <c r="AV49" s="679"/>
      <c r="AW49" s="679"/>
      <c r="AX49" s="679"/>
    </row>
    <row r="50" spans="2:50" ht="4.5" customHeight="1">
      <c r="B50" s="683"/>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row>
    <row r="51" spans="2:50" ht="18.75" customHeight="1">
      <c r="B51" s="1111" t="s">
        <v>269</v>
      </c>
      <c r="C51" s="1111"/>
      <c r="D51" s="1111"/>
      <c r="E51" s="1111"/>
      <c r="F51" s="1111"/>
      <c r="H51" s="1101"/>
      <c r="I51" s="1101"/>
      <c r="J51" s="1101"/>
      <c r="K51" s="1101"/>
      <c r="L51" s="1101"/>
      <c r="M51" s="1101"/>
      <c r="N51" s="1101"/>
      <c r="O51" s="1101"/>
      <c r="P51" s="1101"/>
      <c r="Q51" s="1101"/>
      <c r="R51" s="1101"/>
      <c r="S51" s="1101"/>
      <c r="T51" s="1101"/>
      <c r="U51" s="1101"/>
      <c r="V51" s="1101"/>
      <c r="W51" s="1101"/>
      <c r="X51" s="1101"/>
      <c r="Y51" s="1101"/>
      <c r="Z51" s="1101"/>
      <c r="AA51" s="1101"/>
      <c r="AB51" s="1101"/>
      <c r="AC51" s="1101"/>
      <c r="AD51" s="1101"/>
      <c r="AE51" s="1101"/>
      <c r="AF51" s="1101"/>
      <c r="AG51" s="1101"/>
      <c r="AH51" s="1101"/>
      <c r="AI51" s="1101"/>
      <c r="AJ51" s="1101"/>
      <c r="AK51" s="1101"/>
      <c r="AL51" s="1101"/>
      <c r="AM51" s="1101"/>
      <c r="AN51" s="1101"/>
      <c r="AO51" s="1101"/>
      <c r="AP51" s="1101"/>
      <c r="AQ51" s="1101"/>
      <c r="AR51" s="1101"/>
      <c r="AS51" s="1101"/>
      <c r="AT51" s="1101"/>
      <c r="AU51" s="1101"/>
      <c r="AV51" s="1101"/>
      <c r="AW51" s="1101"/>
      <c r="AX51" s="1101"/>
    </row>
    <row r="52" spans="2:50" ht="18.75" customHeight="1">
      <c r="B52" s="1111" t="s">
        <v>58</v>
      </c>
      <c r="C52" s="1111"/>
      <c r="D52" s="1111"/>
      <c r="E52" s="1111"/>
      <c r="F52" s="1111"/>
      <c r="H52" s="1153"/>
      <c r="I52" s="1153"/>
      <c r="J52" s="1153"/>
      <c r="K52" s="1153"/>
      <c r="L52" s="1153"/>
      <c r="M52" s="1153"/>
      <c r="N52" s="1153"/>
      <c r="O52" s="1153"/>
      <c r="P52" s="1153"/>
      <c r="Q52" s="1153"/>
      <c r="R52" s="1153"/>
      <c r="S52" s="1153"/>
      <c r="T52" s="1153"/>
      <c r="U52" s="1153"/>
      <c r="V52" s="1153"/>
      <c r="W52" s="1153"/>
      <c r="X52" s="1153"/>
      <c r="Y52" s="1153"/>
      <c r="Z52" s="1153"/>
      <c r="AA52" s="1153"/>
      <c r="AB52" s="1153"/>
      <c r="AC52" s="1153"/>
      <c r="AD52" s="1153"/>
      <c r="AE52" s="1153"/>
      <c r="AF52" s="1153"/>
      <c r="AG52" s="1153"/>
      <c r="AH52" s="1153"/>
      <c r="AI52" s="1153"/>
      <c r="AJ52" s="1153"/>
      <c r="AK52" s="1153"/>
      <c r="AL52" s="1153"/>
      <c r="AM52" s="1153"/>
      <c r="AN52" s="1153"/>
      <c r="AO52" s="1153"/>
      <c r="AP52" s="1153"/>
      <c r="AQ52" s="1153"/>
      <c r="AR52" s="1153"/>
      <c r="AS52" s="1153"/>
      <c r="AT52" s="1153"/>
      <c r="AU52" s="1153"/>
      <c r="AV52" s="1153"/>
      <c r="AW52" s="1153"/>
      <c r="AX52" s="1153"/>
    </row>
    <row r="53" spans="2:50" ht="18.75" customHeight="1">
      <c r="B53" s="1111" t="s">
        <v>174</v>
      </c>
      <c r="C53" s="1111"/>
      <c r="D53" s="1111"/>
      <c r="E53" s="1111"/>
      <c r="F53" s="1111"/>
      <c r="H53" s="1101"/>
      <c r="I53" s="1101"/>
      <c r="J53" s="1101"/>
      <c r="K53" s="1101"/>
      <c r="L53" s="1101"/>
      <c r="M53" s="1101"/>
      <c r="N53" s="1101"/>
      <c r="O53" s="1101"/>
      <c r="P53" s="1101"/>
      <c r="Q53" s="1101"/>
      <c r="R53" s="1101"/>
      <c r="S53" s="1101"/>
      <c r="T53" s="1101"/>
      <c r="U53" s="1101"/>
      <c r="V53" s="1101"/>
      <c r="W53" s="1101"/>
      <c r="X53" s="1101"/>
      <c r="Y53" s="1101"/>
      <c r="Z53" s="1101"/>
      <c r="AA53" s="1101"/>
      <c r="AB53" s="1101"/>
      <c r="AC53" s="1101"/>
      <c r="AD53" s="1101"/>
      <c r="AE53" s="1101"/>
      <c r="AF53" s="1101"/>
      <c r="AG53" s="1101"/>
      <c r="AH53" s="1101"/>
      <c r="AI53" s="1101"/>
      <c r="AJ53" s="1101"/>
      <c r="AK53" s="1101"/>
      <c r="AL53" s="1101"/>
      <c r="AM53" s="1101"/>
      <c r="AN53" s="1101"/>
      <c r="AO53" s="1101"/>
      <c r="AP53" s="1101"/>
      <c r="AQ53" s="1101"/>
      <c r="AR53" s="1101"/>
      <c r="AS53" s="1101"/>
      <c r="AT53" s="1101"/>
      <c r="AU53" s="1101"/>
      <c r="AV53" s="1101"/>
      <c r="AW53" s="1101"/>
      <c r="AX53" s="1101"/>
    </row>
  </sheetData>
  <sheetProtection password="CA94" sheet="1" objects="1" scenarios="1" selectLockedCells="1"/>
  <customSheetViews>
    <customSheetView guid="{FB69FFF1-34BD-45AF-976A-153282F1EF02}" scale="115" showGridLines="0">
      <selection activeCell="H7" sqref="H7:W7"/>
      <pageMargins left="0.7" right="0.7" top="0.75" bottom="0.75" header="0.3" footer="0.3"/>
      <pageSetup scale="66" orientation="portrait" r:id="rId1"/>
      <headerFooter>
        <oddFooter>&amp;L&amp;8Rev 11/2015</oddFooter>
      </headerFooter>
    </customSheetView>
  </customSheetViews>
  <mergeCells count="64">
    <mergeCell ref="AJ4:AX4"/>
    <mergeCell ref="AB4:AI4"/>
    <mergeCell ref="T4:AA4"/>
    <mergeCell ref="B4:S4"/>
    <mergeCell ref="AJ3:AX3"/>
    <mergeCell ref="AB3:AI3"/>
    <mergeCell ref="T3:AA3"/>
    <mergeCell ref="B3:S3"/>
    <mergeCell ref="B44:F44"/>
    <mergeCell ref="B43:F43"/>
    <mergeCell ref="B41:F41"/>
    <mergeCell ref="B42:F42"/>
    <mergeCell ref="B38:AF38"/>
    <mergeCell ref="H43:AX43"/>
    <mergeCell ref="H42:AX42"/>
    <mergeCell ref="H41:AX41"/>
    <mergeCell ref="H44:AX44"/>
    <mergeCell ref="B53:F53"/>
    <mergeCell ref="B52:F52"/>
    <mergeCell ref="B51:F51"/>
    <mergeCell ref="B46:F46"/>
    <mergeCell ref="B45:F45"/>
    <mergeCell ref="B48:AF48"/>
    <mergeCell ref="H53:AX53"/>
    <mergeCell ref="H52:AX52"/>
    <mergeCell ref="H51:AX51"/>
    <mergeCell ref="H46:AX46"/>
    <mergeCell ref="H45:AX45"/>
    <mergeCell ref="B16:F16"/>
    <mergeCell ref="B25:F25"/>
    <mergeCell ref="B24:F24"/>
    <mergeCell ref="B13:AF13"/>
    <mergeCell ref="B20:AF20"/>
    <mergeCell ref="B23:F23"/>
    <mergeCell ref="B18:F18"/>
    <mergeCell ref="B17:F17"/>
    <mergeCell ref="H25:AX25"/>
    <mergeCell ref="H24:AX24"/>
    <mergeCell ref="H16:AX16"/>
    <mergeCell ref="H23:AX23"/>
    <mergeCell ref="H18:AX18"/>
    <mergeCell ref="H17:AX17"/>
    <mergeCell ref="B11:F11"/>
    <mergeCell ref="B10:F10"/>
    <mergeCell ref="B6:AF6"/>
    <mergeCell ref="B9:F9"/>
    <mergeCell ref="H11:AX11"/>
    <mergeCell ref="H10:AX10"/>
    <mergeCell ref="H9:AX9"/>
    <mergeCell ref="B27:AF27"/>
    <mergeCell ref="B30:F30"/>
    <mergeCell ref="H30:AX30"/>
    <mergeCell ref="B31:F31"/>
    <mergeCell ref="H31:AX31"/>
    <mergeCell ref="B36:F36"/>
    <mergeCell ref="H36:AX36"/>
    <mergeCell ref="B35:F35"/>
    <mergeCell ref="H35:AX35"/>
    <mergeCell ref="B32:F32"/>
    <mergeCell ref="H32:AX32"/>
    <mergeCell ref="B33:F33"/>
    <mergeCell ref="H33:AX33"/>
    <mergeCell ref="B34:F34"/>
    <mergeCell ref="H34:AX34"/>
  </mergeCells>
  <conditionalFormatting sqref="B4 T4">
    <cfRule type="cellIs" dxfId="27" priority="4" operator="equal">
      <formula>0</formula>
    </cfRule>
  </conditionalFormatting>
  <conditionalFormatting sqref="H9:H11 H16:H18 H23:H25 H41:H46 H51:H53">
    <cfRule type="containsBlanks" dxfId="26" priority="6">
      <formula>LEN(TRIM(H9))=0</formula>
    </cfRule>
  </conditionalFormatting>
  <conditionalFormatting sqref="H30:H36">
    <cfRule type="containsBlanks" dxfId="25" priority="1">
      <formula>LEN(TRIM(H30))=0</formula>
    </cfRule>
  </conditionalFormatting>
  <conditionalFormatting sqref="AB4:AX4">
    <cfRule type="cellIs" dxfId="24" priority="3" operator="equal">
      <formula>0</formula>
    </cfRule>
  </conditionalFormatting>
  <pageMargins left="0.7" right="0.7" top="0.75" bottom="0.75" header="0.3" footer="0.3"/>
  <pageSetup scale="62" fitToHeight="0" orientation="portrait" r:id="rId2"/>
  <headerFooter>
    <oddFooter>&amp;L&amp;8Rev. 11/2023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sheetPr>
  <dimension ref="B1:Q33"/>
  <sheetViews>
    <sheetView showGridLines="0" zoomScale="115" zoomScaleNormal="115" zoomScaleSheetLayoutView="115" workbookViewId="0">
      <selection activeCell="C18" sqref="C18:M18"/>
    </sheetView>
  </sheetViews>
  <sheetFormatPr defaultColWidth="9.140625" defaultRowHeight="12.75"/>
  <cols>
    <col min="1" max="1" width="1.140625" customWidth="1"/>
    <col min="2" max="2" width="7.140625" customWidth="1"/>
    <col min="11" max="11" width="3.28515625" customWidth="1"/>
  </cols>
  <sheetData>
    <row r="1" spans="2:17" ht="15.75">
      <c r="B1" s="156" t="s">
        <v>259</v>
      </c>
      <c r="C1" s="94"/>
      <c r="D1" s="94"/>
      <c r="E1" s="94"/>
      <c r="F1" s="83"/>
      <c r="G1" s="83"/>
      <c r="H1" s="83"/>
      <c r="I1" s="83"/>
    </row>
    <row r="2" spans="2:17" ht="5.25" customHeight="1">
      <c r="B2" s="587"/>
      <c r="C2" s="587"/>
      <c r="D2" s="587"/>
      <c r="E2" s="587"/>
      <c r="F2" s="587"/>
      <c r="G2" s="210"/>
      <c r="H2" s="210"/>
      <c r="I2" s="210"/>
    </row>
    <row r="3" spans="2:17" ht="15.75" customHeight="1">
      <c r="B3" s="1161" t="s">
        <v>449</v>
      </c>
      <c r="C3" s="1161"/>
      <c r="D3" s="1161"/>
      <c r="E3" s="1161"/>
      <c r="F3" s="1161"/>
      <c r="G3" s="1161" t="s">
        <v>448</v>
      </c>
      <c r="H3" s="1161"/>
      <c r="I3" s="1161"/>
      <c r="J3" s="1165" t="s">
        <v>446</v>
      </c>
      <c r="K3" s="1165"/>
      <c r="L3" s="1161" t="s">
        <v>187</v>
      </c>
      <c r="M3" s="1161"/>
      <c r="N3" s="90"/>
      <c r="O3" s="90"/>
      <c r="P3" s="90"/>
      <c r="Q3" s="90"/>
    </row>
    <row r="4" spans="2:17" ht="15.75" customHeight="1">
      <c r="B4" s="1160">
        <f>'Cost Certification 3335'!C4</f>
        <v>0</v>
      </c>
      <c r="C4" s="1160"/>
      <c r="D4" s="1160"/>
      <c r="E4" s="1160"/>
      <c r="F4" s="1160"/>
      <c r="G4" s="1159">
        <f>'Cost Certification 3335'!C6</f>
        <v>0</v>
      </c>
      <c r="H4" s="1159"/>
      <c r="I4" s="1159"/>
      <c r="J4" s="1166">
        <f>'Cost Certification 3335'!N6</f>
        <v>0</v>
      </c>
      <c r="K4" s="1167"/>
      <c r="L4" s="1166">
        <f>'Cost Certification 3335'!N8</f>
        <v>0</v>
      </c>
      <c r="M4" s="1167"/>
      <c r="N4" s="90"/>
      <c r="O4" s="90"/>
      <c r="P4" s="90"/>
      <c r="Q4" s="90"/>
    </row>
    <row r="5" spans="2:17" ht="3.75" customHeight="1">
      <c r="B5" s="587"/>
      <c r="C5" s="587"/>
      <c r="D5" s="587"/>
      <c r="E5" s="587"/>
      <c r="F5" s="587"/>
      <c r="G5" s="210"/>
      <c r="H5" s="210"/>
      <c r="I5" s="210"/>
      <c r="J5" s="83"/>
      <c r="K5" s="83"/>
      <c r="L5" s="83"/>
      <c r="M5" s="83"/>
      <c r="N5" s="90"/>
      <c r="O5" s="90"/>
      <c r="P5" s="90"/>
      <c r="Q5" s="90"/>
    </row>
    <row r="6" spans="2:17" ht="15.75" customHeight="1">
      <c r="B6" s="1161" t="s">
        <v>391</v>
      </c>
      <c r="C6" s="1161"/>
      <c r="D6" s="1161"/>
      <c r="E6" s="1161"/>
      <c r="F6" s="1161"/>
      <c r="G6" s="1161" t="s">
        <v>450</v>
      </c>
      <c r="H6" s="1161"/>
      <c r="I6" s="1161"/>
      <c r="J6" s="1169" t="s">
        <v>451</v>
      </c>
      <c r="K6" s="1170"/>
      <c r="L6" s="1170"/>
      <c r="M6" s="1171"/>
    </row>
    <row r="7" spans="2:17" ht="15.75" customHeight="1">
      <c r="B7" s="1177">
        <f>'Cost Certification 3335'!J194</f>
        <v>0</v>
      </c>
      <c r="C7" s="1177"/>
      <c r="D7" s="1177"/>
      <c r="E7" s="1177"/>
      <c r="F7" s="1177"/>
      <c r="G7" s="1178">
        <f>'Cost Certification 3335'!N12</f>
        <v>0</v>
      </c>
      <c r="H7" s="1178"/>
      <c r="I7" s="1178"/>
      <c r="J7" s="1179">
        <f>'Cost Certification 3335'!D12</f>
        <v>0</v>
      </c>
      <c r="K7" s="1180"/>
      <c r="L7" s="1180"/>
      <c r="M7" s="1181"/>
    </row>
    <row r="8" spans="2:17" ht="3.75" customHeight="1" thickBot="1">
      <c r="B8" s="181"/>
      <c r="C8" s="181"/>
      <c r="D8" s="590"/>
      <c r="E8" s="590"/>
      <c r="F8" s="590"/>
      <c r="G8" s="611"/>
      <c r="H8" s="611"/>
      <c r="I8" s="611"/>
      <c r="J8" s="1"/>
      <c r="K8" s="1"/>
      <c r="L8" s="1"/>
      <c r="M8" s="1"/>
    </row>
    <row r="9" spans="2:17" ht="42" customHeight="1">
      <c r="B9" s="1172" t="s">
        <v>164</v>
      </c>
      <c r="C9" s="1172"/>
      <c r="D9" s="1173"/>
      <c r="E9" s="1173"/>
      <c r="F9" s="1173"/>
      <c r="G9" s="1173"/>
      <c r="H9" s="1173"/>
      <c r="I9" s="1173"/>
      <c r="J9" s="1172"/>
      <c r="K9" s="1172"/>
      <c r="L9" s="1172"/>
      <c r="M9" s="1172"/>
    </row>
    <row r="10" spans="2:17" ht="3.75" customHeight="1">
      <c r="B10" s="532"/>
      <c r="C10" s="532"/>
      <c r="D10" s="532"/>
      <c r="E10" s="532"/>
      <c r="F10" s="532"/>
      <c r="G10" s="532"/>
      <c r="H10" s="532"/>
      <c r="I10" s="532"/>
      <c r="J10" s="532"/>
      <c r="K10" s="532"/>
    </row>
    <row r="11" spans="2:17" ht="26.25" customHeight="1">
      <c r="B11" s="1168" t="s">
        <v>165</v>
      </c>
      <c r="C11" s="1168"/>
      <c r="D11" s="1168"/>
      <c r="E11" s="1168"/>
      <c r="F11" s="1168"/>
      <c r="G11" s="1168"/>
      <c r="H11" s="1168"/>
      <c r="I11" s="1168"/>
      <c r="J11" s="1168"/>
      <c r="K11" s="1168"/>
      <c r="L11" s="1168"/>
      <c r="M11" s="1168"/>
    </row>
    <row r="12" spans="2:17" ht="3.75" customHeight="1">
      <c r="B12" s="532"/>
      <c r="C12" s="532"/>
      <c r="D12" s="532"/>
      <c r="E12" s="532"/>
      <c r="F12" s="532"/>
      <c r="G12" s="532"/>
      <c r="H12" s="532"/>
      <c r="I12" s="532"/>
      <c r="J12" s="532"/>
      <c r="K12" s="532"/>
    </row>
    <row r="13" spans="2:17" ht="14.25" customHeight="1">
      <c r="B13" s="532" t="s">
        <v>166</v>
      </c>
      <c r="C13" s="532"/>
      <c r="D13" s="532"/>
      <c r="E13" s="532"/>
      <c r="F13" s="532"/>
      <c r="G13" s="532"/>
      <c r="H13" s="532"/>
      <c r="I13" s="532"/>
      <c r="J13" s="532"/>
      <c r="K13" s="532"/>
    </row>
    <row r="14" spans="2:17" ht="60.75" customHeight="1">
      <c r="B14" s="533"/>
      <c r="C14" s="1174"/>
      <c r="D14" s="1175"/>
      <c r="E14" s="1175"/>
      <c r="F14" s="1175"/>
      <c r="G14" s="1175"/>
      <c r="H14" s="1175"/>
      <c r="I14" s="1175"/>
      <c r="J14" s="1175"/>
      <c r="K14" s="1175"/>
      <c r="L14" s="1175"/>
      <c r="M14" s="1176"/>
    </row>
    <row r="15" spans="2:17" ht="3.75" customHeight="1">
      <c r="B15" s="532"/>
      <c r="C15" s="532"/>
      <c r="D15" s="532"/>
      <c r="E15" s="532"/>
      <c r="F15" s="532"/>
      <c r="G15" s="532"/>
      <c r="H15" s="532"/>
      <c r="I15" s="532"/>
      <c r="J15" s="532"/>
      <c r="K15" s="532"/>
    </row>
    <row r="16" spans="2:17" ht="15" customHeight="1">
      <c r="B16" s="1168" t="s">
        <v>604</v>
      </c>
      <c r="C16" s="1168"/>
      <c r="D16" s="1168"/>
      <c r="E16" s="1168"/>
      <c r="F16" s="1168"/>
      <c r="G16" s="1168"/>
      <c r="H16" s="1168"/>
      <c r="I16" s="1168"/>
      <c r="J16" s="1168"/>
      <c r="K16" s="1168"/>
    </row>
    <row r="17" spans="2:13" ht="3.75" customHeight="1">
      <c r="B17" s="532"/>
      <c r="C17" s="532"/>
      <c r="D17" s="532"/>
      <c r="E17" s="532"/>
      <c r="F17" s="532"/>
      <c r="G17" s="532"/>
      <c r="H17" s="532"/>
      <c r="I17" s="532"/>
      <c r="J17" s="532"/>
      <c r="K17" s="532"/>
    </row>
    <row r="18" spans="2:13" ht="78.75" customHeight="1">
      <c r="B18" s="532"/>
      <c r="C18" s="1168" t="s">
        <v>167</v>
      </c>
      <c r="D18" s="1168"/>
      <c r="E18" s="1168"/>
      <c r="F18" s="1168"/>
      <c r="G18" s="1168"/>
      <c r="H18" s="1168"/>
      <c r="I18" s="1168"/>
      <c r="J18" s="1168"/>
      <c r="K18" s="1168"/>
      <c r="L18" s="1168"/>
      <c r="M18" s="1168"/>
    </row>
    <row r="19" spans="2:13" ht="3.75" customHeight="1">
      <c r="B19" s="532"/>
      <c r="C19" s="532"/>
      <c r="D19" s="532"/>
      <c r="E19" s="532"/>
      <c r="F19" s="532"/>
      <c r="G19" s="532"/>
      <c r="H19" s="532"/>
      <c r="I19" s="532"/>
      <c r="J19" s="532"/>
      <c r="K19" s="532"/>
    </row>
    <row r="20" spans="2:13" ht="27" customHeight="1">
      <c r="B20" s="1168" t="s">
        <v>168</v>
      </c>
      <c r="C20" s="1168"/>
      <c r="D20" s="1168"/>
      <c r="E20" s="1168"/>
      <c r="F20" s="1168"/>
      <c r="G20" s="1168"/>
      <c r="H20" s="1168"/>
      <c r="I20" s="1168"/>
      <c r="J20" s="1168"/>
      <c r="K20" s="1168"/>
      <c r="L20" s="1168"/>
      <c r="M20" s="1168"/>
    </row>
    <row r="23" spans="2:13">
      <c r="C23" s="85" t="s">
        <v>173</v>
      </c>
      <c r="D23" s="1162"/>
      <c r="E23" s="1163"/>
      <c r="F23" s="294"/>
      <c r="G23" s="294"/>
      <c r="H23" s="294"/>
      <c r="I23" s="294"/>
      <c r="J23" s="294"/>
    </row>
    <row r="24" spans="2:13" ht="5.25" customHeight="1">
      <c r="C24" s="85"/>
      <c r="D24" s="294"/>
      <c r="E24" s="294"/>
      <c r="F24" s="294"/>
      <c r="G24" s="294"/>
      <c r="H24" s="294"/>
      <c r="I24" s="294"/>
      <c r="J24" s="294"/>
    </row>
    <row r="25" spans="2:13" ht="14.25">
      <c r="C25" s="85" t="s">
        <v>218</v>
      </c>
      <c r="D25" s="1027"/>
      <c r="E25" s="1027"/>
      <c r="F25" s="1027"/>
      <c r="G25" s="1027"/>
      <c r="H25" s="1027"/>
      <c r="I25" s="1027"/>
      <c r="J25" s="819"/>
      <c r="K25" s="82"/>
    </row>
    <row r="26" spans="2:13">
      <c r="C26" s="85"/>
      <c r="D26" s="294"/>
      <c r="E26" s="294"/>
      <c r="F26" s="294"/>
      <c r="G26" s="294"/>
      <c r="H26" s="294"/>
      <c r="I26" s="294"/>
      <c r="J26" s="294"/>
    </row>
    <row r="27" spans="2:13">
      <c r="C27" s="85" t="s">
        <v>169</v>
      </c>
      <c r="D27" s="1164"/>
      <c r="E27" s="1164"/>
      <c r="F27" s="1164"/>
      <c r="G27" s="1164"/>
      <c r="H27" s="1164"/>
      <c r="I27" s="1164"/>
      <c r="J27" s="1164"/>
    </row>
    <row r="28" spans="2:13">
      <c r="C28" s="85"/>
      <c r="D28" s="295" t="s">
        <v>172</v>
      </c>
      <c r="E28" s="294"/>
      <c r="F28" s="294"/>
      <c r="G28" s="294"/>
      <c r="H28" s="294"/>
      <c r="I28" s="294"/>
      <c r="J28" s="294"/>
    </row>
    <row r="29" spans="2:13" ht="15" customHeight="1">
      <c r="C29" s="85" t="s">
        <v>170</v>
      </c>
      <c r="D29" s="1163"/>
      <c r="E29" s="1163"/>
      <c r="F29" s="1163"/>
      <c r="G29" s="1163"/>
      <c r="H29" s="1163"/>
      <c r="I29" s="1163"/>
      <c r="J29" s="1163"/>
    </row>
    <row r="30" spans="2:13" ht="15" customHeight="1">
      <c r="C30" s="85" t="s">
        <v>171</v>
      </c>
      <c r="D30" s="1163"/>
      <c r="E30" s="1163"/>
      <c r="F30" s="1163"/>
      <c r="G30" s="1163"/>
      <c r="H30" s="1163"/>
      <c r="I30" s="1163"/>
      <c r="J30" s="1163"/>
    </row>
    <row r="31" spans="2:13" ht="15" customHeight="1">
      <c r="C31" s="85" t="s">
        <v>39</v>
      </c>
      <c r="D31" s="1163"/>
      <c r="E31" s="1163"/>
      <c r="F31" s="1163"/>
      <c r="G31" s="1163"/>
      <c r="H31" s="1163"/>
      <c r="I31" s="1163"/>
      <c r="J31" s="1163"/>
    </row>
    <row r="32" spans="2:13" ht="15" customHeight="1">
      <c r="C32" s="85"/>
      <c r="D32" s="1163"/>
      <c r="E32" s="1163"/>
      <c r="F32" s="1163"/>
      <c r="G32" s="1163"/>
      <c r="H32" s="1163"/>
      <c r="I32" s="1163"/>
      <c r="J32" s="1163"/>
    </row>
    <row r="33" spans="3:3" ht="3.75" customHeight="1">
      <c r="C33" s="82"/>
    </row>
  </sheetData>
  <sheetProtection algorithmName="SHA-512" hashValue="Gu0wr1mLklKZkm6gf1Rcd3NdFA4di3EqiWCgyU7Y3RjUcxcaCCgEnCPg7aDbztjN4paRUBsJN23GcNg4dOkEYA==" saltValue="INnTe1dB+0POe+280O+BIQ==" spinCount="100000" sheet="1" deleteRows="0"/>
  <customSheetViews>
    <customSheetView guid="{FB69FFF1-34BD-45AF-976A-153282F1EF02}" showGridLines="0">
      <selection activeCell="B9" sqref="B9:I9"/>
      <pageMargins left="0.7" right="0.7" top="0.75" bottom="0.75" header="0.3" footer="0.3"/>
      <pageSetup scale="66" orientation="portrait" r:id="rId1"/>
      <headerFooter>
        <oddFooter>&amp;L&amp;8Rev 11/2015</oddFooter>
      </headerFooter>
    </customSheetView>
  </customSheetViews>
  <mergeCells count="27">
    <mergeCell ref="B20:M20"/>
    <mergeCell ref="J6:M6"/>
    <mergeCell ref="B11:M11"/>
    <mergeCell ref="B9:M9"/>
    <mergeCell ref="C14:M14"/>
    <mergeCell ref="C18:M18"/>
    <mergeCell ref="B7:F7"/>
    <mergeCell ref="G7:I7"/>
    <mergeCell ref="J7:M7"/>
    <mergeCell ref="B6:F6"/>
    <mergeCell ref="G6:I6"/>
    <mergeCell ref="B16:K16"/>
    <mergeCell ref="L3:M3"/>
    <mergeCell ref="J3:K3"/>
    <mergeCell ref="G3:I3"/>
    <mergeCell ref="B3:F3"/>
    <mergeCell ref="L4:M4"/>
    <mergeCell ref="J4:K4"/>
    <mergeCell ref="G4:I4"/>
    <mergeCell ref="B4:F4"/>
    <mergeCell ref="D23:E23"/>
    <mergeCell ref="D32:J32"/>
    <mergeCell ref="D31:J31"/>
    <mergeCell ref="D30:J30"/>
    <mergeCell ref="D29:J29"/>
    <mergeCell ref="D27:J27"/>
    <mergeCell ref="D25:I25"/>
  </mergeCells>
  <phoneticPr fontId="15" type="noConversion"/>
  <conditionalFormatting sqref="B6:B7 G6:G7">
    <cfRule type="cellIs" dxfId="23" priority="3" operator="equal">
      <formula>0</formula>
    </cfRule>
  </conditionalFormatting>
  <conditionalFormatting sqref="B2:G2 B3:B4 G3:G4 B5:G5 B8:G8">
    <cfRule type="cellIs" dxfId="22" priority="4" operator="equal">
      <formula>0</formula>
    </cfRule>
  </conditionalFormatting>
  <conditionalFormatting sqref="C14">
    <cfRule type="containsBlanks" dxfId="21" priority="9">
      <formula>LEN(TRIM(C14))=0</formula>
    </cfRule>
  </conditionalFormatting>
  <conditionalFormatting sqref="D25 J25">
    <cfRule type="containsBlanks" dxfId="20" priority="1">
      <formula>LEN(TRIM(D25))=0</formula>
    </cfRule>
  </conditionalFormatting>
  <conditionalFormatting sqref="D23:E23 D29:J32">
    <cfRule type="containsBlanks" dxfId="19" priority="8">
      <formula>LEN(TRIM(D23))=0</formula>
    </cfRule>
  </conditionalFormatting>
  <conditionalFormatting sqref="J4:M4 B7:M7">
    <cfRule type="cellIs" dxfId="18" priority="2" operator="equal">
      <formula>0</formula>
    </cfRule>
  </conditionalFormatting>
  <pageMargins left="0.7" right="0.7" top="0.75" bottom="0.75" header="0.3" footer="0.3"/>
  <pageSetup scale="86" fitToHeight="0" orientation="portrait" r:id="rId2"/>
  <headerFooter>
    <oddFooter>&amp;L&amp;8Rev. 11/2023</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AY128"/>
  <sheetViews>
    <sheetView showGridLines="0" topLeftCell="A27" zoomScale="115" zoomScaleNormal="115" zoomScaleSheetLayoutView="100" workbookViewId="0">
      <selection activeCell="B10" sqref="B10:X10"/>
    </sheetView>
  </sheetViews>
  <sheetFormatPr defaultRowHeight="12.75"/>
  <cols>
    <col min="1" max="1" width="2.5703125" customWidth="1"/>
    <col min="2" max="138" width="2.85546875" customWidth="1"/>
  </cols>
  <sheetData>
    <row r="1" spans="1:40" s="294" customFormat="1" ht="15.75">
      <c r="B1" s="156" t="s">
        <v>260</v>
      </c>
      <c r="C1" s="156"/>
      <c r="D1" s="156"/>
      <c r="E1" s="156"/>
      <c r="F1" s="156"/>
      <c r="G1" s="156"/>
      <c r="H1" s="156"/>
      <c r="I1" s="156"/>
      <c r="J1" s="156"/>
      <c r="K1" s="534"/>
      <c r="L1" s="534"/>
      <c r="M1" s="534"/>
      <c r="N1" s="534"/>
      <c r="O1" s="534"/>
      <c r="P1" s="534"/>
      <c r="Q1" s="156"/>
    </row>
    <row r="2" spans="1:40" s="294" customFormat="1" ht="3.75" customHeight="1"/>
    <row r="3" spans="1:40" s="620" customFormat="1" ht="15" customHeight="1">
      <c r="B3" s="1317" t="s">
        <v>449</v>
      </c>
      <c r="C3" s="1318"/>
      <c r="D3" s="1318"/>
      <c r="E3" s="1318"/>
      <c r="F3" s="1318"/>
      <c r="G3" s="1318"/>
      <c r="H3" s="1318"/>
      <c r="I3" s="1318"/>
      <c r="J3" s="1318"/>
      <c r="K3" s="1318"/>
      <c r="L3" s="1318"/>
      <c r="M3" s="1318"/>
      <c r="N3" s="1318"/>
      <c r="O3" s="1318"/>
      <c r="P3" s="1318"/>
      <c r="Q3" s="1317"/>
      <c r="R3" s="1317"/>
      <c r="S3" s="1317" t="s">
        <v>448</v>
      </c>
      <c r="T3" s="1317"/>
      <c r="U3" s="1317"/>
      <c r="V3" s="1317"/>
      <c r="W3" s="1317"/>
      <c r="X3" s="1317"/>
      <c r="Y3" s="1317"/>
      <c r="Z3" s="1317" t="s">
        <v>446</v>
      </c>
      <c r="AA3" s="1317"/>
      <c r="AB3" s="1317"/>
      <c r="AC3" s="1317"/>
      <c r="AD3" s="1317"/>
      <c r="AE3" s="1317"/>
      <c r="AF3" s="1317"/>
      <c r="AG3" s="1317"/>
      <c r="AH3" s="1317" t="s">
        <v>187</v>
      </c>
      <c r="AI3" s="1317"/>
      <c r="AJ3" s="1317"/>
      <c r="AK3" s="1317"/>
      <c r="AL3" s="1317"/>
      <c r="AM3" s="1317"/>
      <c r="AN3" s="1317"/>
    </row>
    <row r="4" spans="1:40" s="621" customFormat="1" ht="22.5" customHeight="1">
      <c r="B4" s="1230">
        <f>'Cost Certification 3335'!C4</f>
        <v>0</v>
      </c>
      <c r="C4" s="1231"/>
      <c r="D4" s="1231"/>
      <c r="E4" s="1231"/>
      <c r="F4" s="1231"/>
      <c r="G4" s="1231"/>
      <c r="H4" s="1231"/>
      <c r="I4" s="1231"/>
      <c r="J4" s="1231"/>
      <c r="K4" s="1231"/>
      <c r="L4" s="1231"/>
      <c r="M4" s="1231"/>
      <c r="N4" s="1231"/>
      <c r="O4" s="1231"/>
      <c r="P4" s="1231"/>
      <c r="Q4" s="1230"/>
      <c r="R4" s="1230"/>
      <c r="S4" s="1230">
        <f>'Cost Certification 3335'!C6</f>
        <v>0</v>
      </c>
      <c r="T4" s="1230"/>
      <c r="U4" s="1230"/>
      <c r="V4" s="1230"/>
      <c r="W4" s="1230"/>
      <c r="X4" s="1230"/>
      <c r="Y4" s="1230"/>
      <c r="Z4" s="1316">
        <f>'Cost Certification 3335'!N6</f>
        <v>0</v>
      </c>
      <c r="AA4" s="1230"/>
      <c r="AB4" s="1230"/>
      <c r="AC4" s="1230"/>
      <c r="AD4" s="1230"/>
      <c r="AE4" s="1230"/>
      <c r="AF4" s="1230"/>
      <c r="AG4" s="1230"/>
      <c r="AH4" s="1316">
        <f>'Cost Certification 3335'!N8</f>
        <v>0</v>
      </c>
      <c r="AI4" s="1230"/>
      <c r="AJ4" s="1230"/>
      <c r="AK4" s="1230"/>
      <c r="AL4" s="1230"/>
      <c r="AM4" s="1230"/>
      <c r="AN4" s="1230"/>
    </row>
    <row r="5" spans="1:40" ht="3" customHeight="1" thickBot="1">
      <c r="A5" s="1"/>
      <c r="B5" s="1"/>
      <c r="C5" s="91"/>
      <c r="D5" s="91"/>
      <c r="E5" s="91"/>
      <c r="F5" s="91"/>
      <c r="G5" s="91"/>
      <c r="H5" s="91"/>
      <c r="I5" s="91"/>
      <c r="J5" s="91"/>
      <c r="K5" s="91"/>
      <c r="L5" s="91"/>
      <c r="M5" s="91"/>
      <c r="N5" s="91"/>
      <c r="O5" s="91"/>
      <c r="P5" s="91"/>
      <c r="Q5" s="1"/>
      <c r="R5" s="1"/>
      <c r="S5" s="1"/>
      <c r="T5" s="1"/>
      <c r="U5" s="1"/>
      <c r="V5" s="1"/>
      <c r="W5" s="1"/>
      <c r="X5" s="1"/>
      <c r="Y5" s="1"/>
      <c r="Z5" s="1"/>
      <c r="AA5" s="1"/>
      <c r="AB5" s="1"/>
      <c r="AC5" s="1"/>
      <c r="AD5" s="1"/>
      <c r="AE5" s="1"/>
      <c r="AF5" s="1"/>
      <c r="AG5" s="1"/>
      <c r="AH5" s="1"/>
      <c r="AI5" s="1"/>
      <c r="AJ5" s="1"/>
      <c r="AK5" s="1"/>
      <c r="AL5" s="1"/>
      <c r="AM5" s="1"/>
      <c r="AN5" s="1"/>
    </row>
    <row r="6" spans="1:40" ht="3" customHeight="1"/>
    <row r="7" spans="1:40" ht="14.25">
      <c r="B7" s="82" t="s">
        <v>433</v>
      </c>
      <c r="C7" s="90"/>
      <c r="D7" s="90"/>
      <c r="E7" s="90"/>
      <c r="F7" s="90"/>
      <c r="G7" s="90"/>
      <c r="H7" s="90"/>
    </row>
    <row r="8" spans="1:40" ht="3.75" customHeight="1" thickBot="1">
      <c r="C8" s="90"/>
      <c r="D8" s="90"/>
      <c r="E8" s="90"/>
      <c r="F8" s="90"/>
      <c r="G8" s="90"/>
      <c r="H8" s="90"/>
    </row>
    <row r="9" spans="1:40" s="541" customFormat="1" ht="25.5" customHeight="1" thickBot="1">
      <c r="B9" s="1249" t="s">
        <v>394</v>
      </c>
      <c r="C9" s="1276"/>
      <c r="D9" s="1276"/>
      <c r="E9" s="1276"/>
      <c r="F9" s="1276"/>
      <c r="G9" s="1276"/>
      <c r="H9" s="1276"/>
      <c r="I9" s="1243"/>
      <c r="J9" s="1243"/>
      <c r="K9" s="1243"/>
      <c r="L9" s="1243"/>
      <c r="M9" s="1243"/>
      <c r="N9" s="1243"/>
      <c r="O9" s="1243"/>
      <c r="P9" s="1243"/>
      <c r="Q9" s="1243"/>
      <c r="R9" s="1243"/>
      <c r="S9" s="1243"/>
      <c r="T9" s="1243"/>
      <c r="U9" s="1243"/>
      <c r="V9" s="1243"/>
      <c r="W9" s="1243"/>
      <c r="X9" s="1243"/>
      <c r="Y9" s="1232" t="s">
        <v>45</v>
      </c>
      <c r="Z9" s="1232"/>
      <c r="AA9" s="1232"/>
      <c r="AB9" s="1232"/>
      <c r="AC9" s="1232"/>
      <c r="AD9" s="1232"/>
      <c r="AE9" s="1250" t="s">
        <v>402</v>
      </c>
      <c r="AF9" s="1250"/>
      <c r="AG9" s="1250"/>
      <c r="AH9" s="1250"/>
      <c r="AI9" s="1243" t="s">
        <v>600</v>
      </c>
      <c r="AJ9" s="1243"/>
      <c r="AK9" s="1244"/>
    </row>
    <row r="10" spans="1:40">
      <c r="B10" s="1219"/>
      <c r="C10" s="1220"/>
      <c r="D10" s="1220"/>
      <c r="E10" s="1220"/>
      <c r="F10" s="1220"/>
      <c r="G10" s="1220"/>
      <c r="H10" s="1220"/>
      <c r="I10" s="1220"/>
      <c r="J10" s="1220"/>
      <c r="K10" s="1220"/>
      <c r="L10" s="1220"/>
      <c r="M10" s="1220"/>
      <c r="N10" s="1220"/>
      <c r="O10" s="1220"/>
      <c r="P10" s="1220"/>
      <c r="Q10" s="1220"/>
      <c r="R10" s="1220"/>
      <c r="S10" s="1220"/>
      <c r="T10" s="1220"/>
      <c r="U10" s="1220"/>
      <c r="V10" s="1220"/>
      <c r="W10" s="1220"/>
      <c r="X10" s="1220"/>
      <c r="Y10" s="1213"/>
      <c r="Z10" s="1213"/>
      <c r="AA10" s="1213"/>
      <c r="AB10" s="1213"/>
      <c r="AC10" s="1213"/>
      <c r="AD10" s="1213"/>
      <c r="AE10" s="1251"/>
      <c r="AF10" s="1251"/>
      <c r="AG10" s="1251"/>
      <c r="AH10" s="1251"/>
      <c r="AI10" s="1233"/>
      <c r="AJ10" s="1233"/>
      <c r="AK10" s="1234"/>
    </row>
    <row r="11" spans="1:40">
      <c r="B11" s="1222"/>
      <c r="C11" s="1223"/>
      <c r="D11" s="1223"/>
      <c r="E11" s="1223"/>
      <c r="F11" s="1223"/>
      <c r="G11" s="1223"/>
      <c r="H11" s="1223"/>
      <c r="I11" s="1223"/>
      <c r="J11" s="1223"/>
      <c r="K11" s="1223"/>
      <c r="L11" s="1223"/>
      <c r="M11" s="1223"/>
      <c r="N11" s="1223"/>
      <c r="O11" s="1223"/>
      <c r="P11" s="1223"/>
      <c r="Q11" s="1223"/>
      <c r="R11" s="1223"/>
      <c r="S11" s="1223"/>
      <c r="T11" s="1223"/>
      <c r="U11" s="1223"/>
      <c r="V11" s="1223"/>
      <c r="W11" s="1223"/>
      <c r="X11" s="1223"/>
      <c r="Y11" s="1224"/>
      <c r="Z11" s="1224"/>
      <c r="AA11" s="1224"/>
      <c r="AB11" s="1224"/>
      <c r="AC11" s="1224"/>
      <c r="AD11" s="1224"/>
      <c r="AE11" s="1256"/>
      <c r="AF11" s="1256"/>
      <c r="AG11" s="1256"/>
      <c r="AH11" s="1256"/>
      <c r="AI11" s="1228"/>
      <c r="AJ11" s="1228"/>
      <c r="AK11" s="1229"/>
    </row>
    <row r="12" spans="1:40">
      <c r="B12" s="1222"/>
      <c r="C12" s="1223"/>
      <c r="D12" s="1223"/>
      <c r="E12" s="1223"/>
      <c r="F12" s="1223"/>
      <c r="G12" s="1223"/>
      <c r="H12" s="1223"/>
      <c r="I12" s="1223"/>
      <c r="J12" s="1223"/>
      <c r="K12" s="1223"/>
      <c r="L12" s="1223"/>
      <c r="M12" s="1223"/>
      <c r="N12" s="1223"/>
      <c r="O12" s="1223"/>
      <c r="P12" s="1223"/>
      <c r="Q12" s="1223"/>
      <c r="R12" s="1223"/>
      <c r="S12" s="1223"/>
      <c r="T12" s="1223"/>
      <c r="U12" s="1223"/>
      <c r="V12" s="1223"/>
      <c r="W12" s="1223"/>
      <c r="X12" s="1223"/>
      <c r="Y12" s="1224"/>
      <c r="Z12" s="1224"/>
      <c r="AA12" s="1224"/>
      <c r="AB12" s="1224"/>
      <c r="AC12" s="1224"/>
      <c r="AD12" s="1224"/>
      <c r="AE12" s="1256"/>
      <c r="AF12" s="1256"/>
      <c r="AG12" s="1256"/>
      <c r="AH12" s="1256"/>
      <c r="AI12" s="1228"/>
      <c r="AJ12" s="1228"/>
      <c r="AK12" s="1229"/>
    </row>
    <row r="13" spans="1:40">
      <c r="B13" s="1222"/>
      <c r="C13" s="1223"/>
      <c r="D13" s="1223"/>
      <c r="E13" s="1223"/>
      <c r="F13" s="1223"/>
      <c r="G13" s="1223"/>
      <c r="H13" s="1223"/>
      <c r="I13" s="1223"/>
      <c r="J13" s="1223"/>
      <c r="K13" s="1223"/>
      <c r="L13" s="1223"/>
      <c r="M13" s="1223"/>
      <c r="N13" s="1223"/>
      <c r="O13" s="1223"/>
      <c r="P13" s="1223"/>
      <c r="Q13" s="1223"/>
      <c r="R13" s="1223"/>
      <c r="S13" s="1223"/>
      <c r="T13" s="1223"/>
      <c r="U13" s="1223"/>
      <c r="V13" s="1223"/>
      <c r="W13" s="1223"/>
      <c r="X13" s="1223"/>
      <c r="Y13" s="1224"/>
      <c r="Z13" s="1224"/>
      <c r="AA13" s="1224"/>
      <c r="AB13" s="1224"/>
      <c r="AC13" s="1224"/>
      <c r="AD13" s="1224"/>
      <c r="AE13" s="1256"/>
      <c r="AF13" s="1256"/>
      <c r="AG13" s="1256"/>
      <c r="AH13" s="1256"/>
      <c r="AI13" s="1228"/>
      <c r="AJ13" s="1228"/>
      <c r="AK13" s="1229"/>
    </row>
    <row r="14" spans="1:40">
      <c r="B14" s="1222"/>
      <c r="C14" s="1223"/>
      <c r="D14" s="1223"/>
      <c r="E14" s="1223"/>
      <c r="F14" s="1223"/>
      <c r="G14" s="1223"/>
      <c r="H14" s="1223"/>
      <c r="I14" s="1223"/>
      <c r="J14" s="1223"/>
      <c r="K14" s="1223"/>
      <c r="L14" s="1223"/>
      <c r="M14" s="1223"/>
      <c r="N14" s="1223"/>
      <c r="O14" s="1223"/>
      <c r="P14" s="1223"/>
      <c r="Q14" s="1223"/>
      <c r="R14" s="1223"/>
      <c r="S14" s="1223"/>
      <c r="T14" s="1223"/>
      <c r="U14" s="1223"/>
      <c r="V14" s="1223"/>
      <c r="W14" s="1223"/>
      <c r="X14" s="1223"/>
      <c r="Y14" s="1224"/>
      <c r="Z14" s="1224"/>
      <c r="AA14" s="1224"/>
      <c r="AB14" s="1224"/>
      <c r="AC14" s="1224"/>
      <c r="AD14" s="1224"/>
      <c r="AE14" s="1256"/>
      <c r="AF14" s="1256"/>
      <c r="AG14" s="1256"/>
      <c r="AH14" s="1256"/>
      <c r="AI14" s="1228"/>
      <c r="AJ14" s="1228"/>
      <c r="AK14" s="1229"/>
    </row>
    <row r="15" spans="1:40" ht="13.5" thickBot="1">
      <c r="B15" s="1277"/>
      <c r="C15" s="1259"/>
      <c r="D15" s="1259"/>
      <c r="E15" s="1259"/>
      <c r="F15" s="1259"/>
      <c r="G15" s="1259"/>
      <c r="H15" s="1259"/>
      <c r="I15" s="1259"/>
      <c r="J15" s="1259"/>
      <c r="K15" s="1259"/>
      <c r="L15" s="1259"/>
      <c r="M15" s="1259"/>
      <c r="N15" s="1259"/>
      <c r="O15" s="1259"/>
      <c r="P15" s="1259"/>
      <c r="Q15" s="1259"/>
      <c r="R15" s="1259"/>
      <c r="S15" s="1259"/>
      <c r="T15" s="1259"/>
      <c r="U15" s="1259"/>
      <c r="V15" s="1259"/>
      <c r="W15" s="1259"/>
      <c r="X15" s="1259"/>
      <c r="Y15" s="1240"/>
      <c r="Z15" s="1240"/>
      <c r="AA15" s="1240"/>
      <c r="AB15" s="1240"/>
      <c r="AC15" s="1240"/>
      <c r="AD15" s="1240"/>
      <c r="AE15" s="1275"/>
      <c r="AF15" s="1275"/>
      <c r="AG15" s="1275"/>
      <c r="AH15" s="1275"/>
      <c r="AI15" s="1257"/>
      <c r="AJ15" s="1257"/>
      <c r="AK15" s="1258"/>
    </row>
    <row r="16" spans="1:40" ht="13.5" thickBot="1">
      <c r="B16" s="1208" t="s">
        <v>266</v>
      </c>
      <c r="C16" s="1209"/>
      <c r="D16" s="1209"/>
      <c r="E16" s="1209"/>
      <c r="F16" s="1209"/>
      <c r="G16" s="1209"/>
      <c r="H16" s="1209"/>
      <c r="I16" s="1209"/>
      <c r="J16" s="1209"/>
      <c r="K16" s="1209"/>
      <c r="L16" s="1209"/>
      <c r="M16" s="1209"/>
      <c r="N16" s="1209"/>
      <c r="O16" s="1209"/>
      <c r="P16" s="1209"/>
      <c r="Q16" s="1209"/>
      <c r="R16" s="1209"/>
      <c r="S16" s="1209"/>
      <c r="T16" s="1209"/>
      <c r="U16" s="1209"/>
      <c r="V16" s="1209"/>
      <c r="W16" s="1209"/>
      <c r="X16" s="1209"/>
      <c r="Y16" s="1210">
        <f>SUM(Y10:AD15)</f>
        <v>0</v>
      </c>
      <c r="Z16" s="1211"/>
      <c r="AA16" s="1211"/>
      <c r="AB16" s="1211"/>
      <c r="AC16" s="1211"/>
      <c r="AD16" s="1212"/>
      <c r="AE16" s="538"/>
      <c r="AF16" s="538"/>
      <c r="AG16" s="538"/>
      <c r="AH16" s="538"/>
      <c r="AI16" s="81"/>
      <c r="AJ16" s="81"/>
      <c r="AK16" s="81"/>
    </row>
    <row r="17" spans="1:40">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61"/>
      <c r="Z17" s="561"/>
      <c r="AA17" s="561"/>
      <c r="AB17" s="561"/>
      <c r="AC17" s="561"/>
      <c r="AD17" s="561"/>
      <c r="AE17" s="560"/>
      <c r="AF17" s="560"/>
      <c r="AG17" s="560"/>
      <c r="AH17" s="560"/>
      <c r="AI17" s="81"/>
      <c r="AJ17" s="81"/>
      <c r="AK17" s="81"/>
    </row>
    <row r="18" spans="1:40" ht="13.5" thickBot="1">
      <c r="B18" s="534" t="s">
        <v>403</v>
      </c>
      <c r="C18" s="294"/>
      <c r="D18" s="294"/>
      <c r="E18" s="294"/>
      <c r="F18" s="81"/>
      <c r="G18" s="81"/>
      <c r="H18" s="81"/>
      <c r="I18" s="81"/>
      <c r="J18" s="81"/>
      <c r="K18" s="81"/>
      <c r="L18" s="81"/>
      <c r="M18" s="81"/>
      <c r="N18" s="81"/>
      <c r="O18" s="81"/>
      <c r="P18" s="81"/>
      <c r="Q18" s="81"/>
      <c r="R18" s="81"/>
      <c r="S18" s="81"/>
      <c r="T18" s="81"/>
      <c r="U18" s="540"/>
      <c r="V18" s="540"/>
      <c r="W18" s="540"/>
      <c r="X18" s="540"/>
      <c r="Y18" s="536"/>
      <c r="Z18" s="536"/>
      <c r="AA18" s="536"/>
      <c r="AB18" s="536"/>
      <c r="AC18" s="536"/>
      <c r="AD18" s="536"/>
      <c r="AE18" s="538"/>
      <c r="AF18" s="538"/>
      <c r="AG18" s="538"/>
      <c r="AH18" s="538"/>
      <c r="AI18" s="81"/>
      <c r="AJ18" s="81"/>
      <c r="AK18" s="81"/>
      <c r="AL18" s="81"/>
      <c r="AM18" s="81"/>
      <c r="AN18" s="81"/>
    </row>
    <row r="19" spans="1:40" s="469" customFormat="1" ht="40.5" customHeight="1" thickBot="1">
      <c r="B19" s="1241" t="s">
        <v>394</v>
      </c>
      <c r="C19" s="1242"/>
      <c r="D19" s="1242"/>
      <c r="E19" s="1242"/>
      <c r="F19" s="1242"/>
      <c r="G19" s="1242"/>
      <c r="H19" s="1242"/>
      <c r="I19" s="1242"/>
      <c r="J19" s="1242"/>
      <c r="K19" s="1242"/>
      <c r="L19" s="1242"/>
      <c r="M19" s="1242"/>
      <c r="N19" s="1242"/>
      <c r="O19" s="1242"/>
      <c r="P19" s="1242"/>
      <c r="Q19" s="1242"/>
      <c r="R19" s="1242"/>
      <c r="S19" s="1242"/>
      <c r="T19" s="1242"/>
      <c r="U19" s="1267" t="s">
        <v>395</v>
      </c>
      <c r="V19" s="1267"/>
      <c r="W19" s="1267"/>
      <c r="X19" s="1267"/>
      <c r="Y19" s="1217" t="s">
        <v>45</v>
      </c>
      <c r="Z19" s="1217"/>
      <c r="AA19" s="1217"/>
      <c r="AB19" s="1217"/>
      <c r="AC19" s="1217"/>
      <c r="AD19" s="1217"/>
      <c r="AE19" s="1268" t="s">
        <v>402</v>
      </c>
      <c r="AF19" s="1268"/>
      <c r="AG19" s="1268"/>
      <c r="AH19" s="1268"/>
      <c r="AI19" s="1243" t="s">
        <v>435</v>
      </c>
      <c r="AJ19" s="1243"/>
      <c r="AK19" s="1243"/>
      <c r="AL19" s="1269" t="s">
        <v>396</v>
      </c>
      <c r="AM19" s="1269"/>
      <c r="AN19" s="1270"/>
    </row>
    <row r="20" spans="1:40" ht="13.5" thickBot="1">
      <c r="B20" s="1265"/>
      <c r="C20" s="1266"/>
      <c r="D20" s="1266"/>
      <c r="E20" s="1266"/>
      <c r="F20" s="1266"/>
      <c r="G20" s="1266"/>
      <c r="H20" s="1266"/>
      <c r="I20" s="1266"/>
      <c r="J20" s="1266"/>
      <c r="K20" s="1266"/>
      <c r="L20" s="1266"/>
      <c r="M20" s="1266"/>
      <c r="N20" s="1266"/>
      <c r="O20" s="1266"/>
      <c r="P20" s="1266"/>
      <c r="Q20" s="1266"/>
      <c r="R20" s="1266"/>
      <c r="S20" s="1266"/>
      <c r="T20" s="1266"/>
      <c r="U20" s="1262"/>
      <c r="V20" s="1262"/>
      <c r="W20" s="1262"/>
      <c r="X20" s="1262"/>
      <c r="Y20" s="1263"/>
      <c r="Z20" s="1263"/>
      <c r="AA20" s="1263"/>
      <c r="AB20" s="1263"/>
      <c r="AC20" s="1263"/>
      <c r="AD20" s="1263"/>
      <c r="AE20" s="1264"/>
      <c r="AF20" s="1264"/>
      <c r="AG20" s="1264"/>
      <c r="AH20" s="1264"/>
      <c r="AI20" s="1260"/>
      <c r="AJ20" s="1260"/>
      <c r="AK20" s="1260"/>
      <c r="AL20" s="1260"/>
      <c r="AM20" s="1260"/>
      <c r="AN20" s="1261"/>
    </row>
    <row r="21" spans="1:40" ht="13.5" thickBot="1">
      <c r="B21" s="1208" t="s">
        <v>266</v>
      </c>
      <c r="C21" s="1209"/>
      <c r="D21" s="1209"/>
      <c r="E21" s="1209"/>
      <c r="F21" s="1209"/>
      <c r="G21" s="1209"/>
      <c r="H21" s="1209"/>
      <c r="I21" s="1209"/>
      <c r="J21" s="1209"/>
      <c r="K21" s="1209"/>
      <c r="L21" s="1209"/>
      <c r="M21" s="1209"/>
      <c r="N21" s="1209"/>
      <c r="O21" s="1209"/>
      <c r="P21" s="1209"/>
      <c r="Q21" s="1209"/>
      <c r="R21" s="1209"/>
      <c r="S21" s="1209"/>
      <c r="T21" s="1209"/>
      <c r="U21" s="1209"/>
      <c r="V21" s="1209"/>
      <c r="W21" s="1209"/>
      <c r="X21" s="1209"/>
      <c r="Y21" s="1210">
        <f>SUM(Y20)</f>
        <v>0</v>
      </c>
      <c r="Z21" s="1211"/>
      <c r="AA21" s="1211"/>
      <c r="AB21" s="1211"/>
      <c r="AC21" s="1211"/>
      <c r="AD21" s="1212"/>
    </row>
    <row r="22" spans="1:40" ht="13.5" thickBot="1">
      <c r="A22" s="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3"/>
      <c r="Z22" s="553"/>
      <c r="AA22" s="553"/>
      <c r="AB22" s="553"/>
      <c r="AC22" s="553"/>
      <c r="AD22" s="553"/>
      <c r="AE22" s="554"/>
      <c r="AF22" s="554"/>
      <c r="AG22" s="554"/>
      <c r="AH22" s="554"/>
      <c r="AI22" s="169"/>
      <c r="AJ22" s="169"/>
      <c r="AK22" s="169"/>
      <c r="AL22" s="1"/>
      <c r="AM22" s="1"/>
      <c r="AN22" s="1"/>
    </row>
    <row r="23" spans="1:40">
      <c r="B23" s="534" t="s">
        <v>432</v>
      </c>
      <c r="C23" s="544"/>
      <c r="D23" s="544"/>
      <c r="E23" s="544"/>
      <c r="F23" s="544"/>
      <c r="G23" s="544"/>
      <c r="H23" s="544"/>
      <c r="I23" s="544"/>
      <c r="J23" s="544"/>
      <c r="K23" s="544"/>
      <c r="L23" s="544"/>
      <c r="M23" s="544"/>
      <c r="N23" s="544"/>
      <c r="O23" s="544"/>
      <c r="P23" s="544"/>
      <c r="Q23" s="544"/>
      <c r="R23" s="544"/>
      <c r="S23" s="544"/>
      <c r="T23" s="544"/>
      <c r="U23" s="544"/>
      <c r="V23" s="544"/>
      <c r="W23" s="544"/>
      <c r="X23" s="544"/>
      <c r="Y23" s="545"/>
      <c r="Z23" s="545"/>
      <c r="AA23" s="545"/>
      <c r="AB23" s="545"/>
      <c r="AC23" s="545"/>
      <c r="AD23" s="545"/>
      <c r="AE23" s="546"/>
      <c r="AF23" s="546"/>
      <c r="AG23" s="546"/>
      <c r="AH23" s="546"/>
      <c r="AI23" s="81"/>
      <c r="AJ23" s="81"/>
      <c r="AK23" s="81"/>
    </row>
    <row r="24" spans="1:40" ht="5.25" customHeight="1">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6"/>
      <c r="Z24" s="536"/>
      <c r="AA24" s="536"/>
      <c r="AB24" s="536"/>
      <c r="AC24" s="536"/>
      <c r="AD24" s="536"/>
      <c r="AE24" s="538"/>
      <c r="AF24" s="538"/>
      <c r="AG24" s="538"/>
      <c r="AH24" s="538"/>
      <c r="AI24" s="81"/>
      <c r="AJ24" s="81"/>
      <c r="AK24" s="81"/>
    </row>
    <row r="25" spans="1:40" ht="13.5" thickBot="1">
      <c r="B25" s="534" t="s">
        <v>398</v>
      </c>
      <c r="C25" s="81"/>
      <c r="D25" s="81"/>
      <c r="E25" s="81"/>
      <c r="F25" s="81"/>
      <c r="G25" s="81"/>
      <c r="H25" s="81"/>
      <c r="I25" s="81"/>
      <c r="J25" s="81"/>
      <c r="K25" s="81"/>
      <c r="L25" s="81"/>
      <c r="M25" s="81"/>
      <c r="N25" s="81"/>
      <c r="O25" s="81"/>
      <c r="P25" s="81"/>
      <c r="Q25" s="81"/>
      <c r="R25" s="81"/>
      <c r="S25" s="81"/>
      <c r="T25" s="81"/>
      <c r="U25" s="81"/>
      <c r="V25" s="81"/>
      <c r="W25" s="81"/>
      <c r="X25" s="81"/>
      <c r="Y25" s="536"/>
      <c r="Z25" s="536"/>
      <c r="AA25" s="536"/>
      <c r="AB25" s="537"/>
      <c r="AC25" s="537"/>
      <c r="AD25" s="537"/>
      <c r="AE25" s="539"/>
      <c r="AF25" s="539"/>
      <c r="AG25" s="539"/>
      <c r="AH25" s="539"/>
    </row>
    <row r="26" spans="1:40" s="555" customFormat="1" ht="40.5" customHeight="1" thickBot="1">
      <c r="B26" s="1249" t="s">
        <v>434</v>
      </c>
      <c r="C26" s="1243"/>
      <c r="D26" s="1242" t="s">
        <v>394</v>
      </c>
      <c r="E26" s="1242"/>
      <c r="F26" s="1242"/>
      <c r="G26" s="1242"/>
      <c r="H26" s="1242"/>
      <c r="I26" s="1242"/>
      <c r="J26" s="1242"/>
      <c r="K26" s="1242"/>
      <c r="L26" s="1242"/>
      <c r="M26" s="1242"/>
      <c r="N26" s="1242"/>
      <c r="O26" s="1242"/>
      <c r="P26" s="1242"/>
      <c r="Q26" s="1242" t="s">
        <v>397</v>
      </c>
      <c r="R26" s="1242"/>
      <c r="S26" s="1242"/>
      <c r="T26" s="1242"/>
      <c r="U26" s="1242" t="s">
        <v>395</v>
      </c>
      <c r="V26" s="1242"/>
      <c r="W26" s="1242"/>
      <c r="X26" s="1242"/>
      <c r="Y26" s="1217" t="s">
        <v>45</v>
      </c>
      <c r="Z26" s="1217"/>
      <c r="AA26" s="1217"/>
      <c r="AB26" s="1217"/>
      <c r="AC26" s="1217"/>
      <c r="AD26" s="1217"/>
      <c r="AE26" s="1250" t="s">
        <v>402</v>
      </c>
      <c r="AF26" s="1250"/>
      <c r="AG26" s="1250"/>
      <c r="AH26" s="1250"/>
      <c r="AI26" s="1243" t="s">
        <v>435</v>
      </c>
      <c r="AJ26" s="1243"/>
      <c r="AK26" s="1243"/>
      <c r="AL26" s="1243" t="s">
        <v>396</v>
      </c>
      <c r="AM26" s="1243"/>
      <c r="AN26" s="1244"/>
    </row>
    <row r="27" spans="1:40">
      <c r="B27" s="1245"/>
      <c r="C27" s="1246"/>
      <c r="D27" s="1220"/>
      <c r="E27" s="1220"/>
      <c r="F27" s="1220"/>
      <c r="G27" s="1220"/>
      <c r="H27" s="1220"/>
      <c r="I27" s="1220"/>
      <c r="J27" s="1220"/>
      <c r="K27" s="1220"/>
      <c r="L27" s="1220"/>
      <c r="M27" s="1220"/>
      <c r="N27" s="1220"/>
      <c r="O27" s="1220"/>
      <c r="P27" s="1220"/>
      <c r="Q27" s="1220"/>
      <c r="R27" s="1220"/>
      <c r="S27" s="1220"/>
      <c r="T27" s="1220"/>
      <c r="U27" s="1248"/>
      <c r="V27" s="1248"/>
      <c r="W27" s="1248"/>
      <c r="X27" s="1248"/>
      <c r="Y27" s="1247"/>
      <c r="Z27" s="1247"/>
      <c r="AA27" s="1247"/>
      <c r="AB27" s="1247"/>
      <c r="AC27" s="1247"/>
      <c r="AD27" s="1247"/>
      <c r="AE27" s="1251"/>
      <c r="AF27" s="1251"/>
      <c r="AG27" s="1251"/>
      <c r="AH27" s="1251"/>
      <c r="AI27" s="1233"/>
      <c r="AJ27" s="1233"/>
      <c r="AK27" s="1233"/>
      <c r="AL27" s="1233"/>
      <c r="AM27" s="1233"/>
      <c r="AN27" s="1234"/>
    </row>
    <row r="28" spans="1:40">
      <c r="B28" s="1252"/>
      <c r="C28" s="1253"/>
      <c r="D28" s="1223"/>
      <c r="E28" s="1223"/>
      <c r="F28" s="1223"/>
      <c r="G28" s="1223"/>
      <c r="H28" s="1223"/>
      <c r="I28" s="1223"/>
      <c r="J28" s="1223"/>
      <c r="K28" s="1223"/>
      <c r="L28" s="1223"/>
      <c r="M28" s="1223"/>
      <c r="N28" s="1223"/>
      <c r="O28" s="1223"/>
      <c r="P28" s="1223"/>
      <c r="Q28" s="1223"/>
      <c r="R28" s="1223"/>
      <c r="S28" s="1223"/>
      <c r="T28" s="1223"/>
      <c r="U28" s="1254"/>
      <c r="V28" s="1254"/>
      <c r="W28" s="1254"/>
      <c r="X28" s="1254"/>
      <c r="Y28" s="1255"/>
      <c r="Z28" s="1255"/>
      <c r="AA28" s="1255"/>
      <c r="AB28" s="1255"/>
      <c r="AC28" s="1255"/>
      <c r="AD28" s="1255"/>
      <c r="AE28" s="1256"/>
      <c r="AF28" s="1256"/>
      <c r="AG28" s="1256"/>
      <c r="AH28" s="1256"/>
      <c r="AI28" s="1228"/>
      <c r="AJ28" s="1228"/>
      <c r="AK28" s="1228"/>
      <c r="AL28" s="1228"/>
      <c r="AM28" s="1228"/>
      <c r="AN28" s="1229"/>
    </row>
    <row r="29" spans="1:40">
      <c r="B29" s="1252"/>
      <c r="C29" s="1253"/>
      <c r="D29" s="1223"/>
      <c r="E29" s="1223"/>
      <c r="F29" s="1223"/>
      <c r="G29" s="1223"/>
      <c r="H29" s="1223"/>
      <c r="I29" s="1223"/>
      <c r="J29" s="1223"/>
      <c r="K29" s="1223"/>
      <c r="L29" s="1223"/>
      <c r="M29" s="1223"/>
      <c r="N29" s="1223"/>
      <c r="O29" s="1223"/>
      <c r="P29" s="1223"/>
      <c r="Q29" s="1223"/>
      <c r="R29" s="1223"/>
      <c r="S29" s="1223"/>
      <c r="T29" s="1223"/>
      <c r="U29" s="1254"/>
      <c r="V29" s="1254"/>
      <c r="W29" s="1254"/>
      <c r="X29" s="1254"/>
      <c r="Y29" s="1255"/>
      <c r="Z29" s="1255"/>
      <c r="AA29" s="1255"/>
      <c r="AB29" s="1255"/>
      <c r="AC29" s="1255"/>
      <c r="AD29" s="1255"/>
      <c r="AE29" s="1256"/>
      <c r="AF29" s="1256"/>
      <c r="AG29" s="1256"/>
      <c r="AH29" s="1256"/>
      <c r="AI29" s="1228"/>
      <c r="AJ29" s="1228"/>
      <c r="AK29" s="1228"/>
      <c r="AL29" s="1228"/>
      <c r="AM29" s="1228"/>
      <c r="AN29" s="1229"/>
    </row>
    <row r="30" spans="1:40">
      <c r="B30" s="1252"/>
      <c r="C30" s="1253"/>
      <c r="D30" s="1223"/>
      <c r="E30" s="1223"/>
      <c r="F30" s="1223"/>
      <c r="G30" s="1223"/>
      <c r="H30" s="1223"/>
      <c r="I30" s="1223"/>
      <c r="J30" s="1223"/>
      <c r="K30" s="1223"/>
      <c r="L30" s="1223"/>
      <c r="M30" s="1223"/>
      <c r="N30" s="1223"/>
      <c r="O30" s="1223"/>
      <c r="P30" s="1223"/>
      <c r="Q30" s="1223"/>
      <c r="R30" s="1223"/>
      <c r="S30" s="1223"/>
      <c r="T30" s="1223"/>
      <c r="U30" s="1254"/>
      <c r="V30" s="1254"/>
      <c r="W30" s="1254"/>
      <c r="X30" s="1254"/>
      <c r="Y30" s="1255"/>
      <c r="Z30" s="1255"/>
      <c r="AA30" s="1255"/>
      <c r="AB30" s="1255"/>
      <c r="AC30" s="1255"/>
      <c r="AD30" s="1255"/>
      <c r="AE30" s="1256"/>
      <c r="AF30" s="1256"/>
      <c r="AG30" s="1256"/>
      <c r="AH30" s="1256"/>
      <c r="AI30" s="1228"/>
      <c r="AJ30" s="1228"/>
      <c r="AK30" s="1228"/>
      <c r="AL30" s="1228"/>
      <c r="AM30" s="1228"/>
      <c r="AN30" s="1229"/>
    </row>
    <row r="31" spans="1:40">
      <c r="B31" s="1252"/>
      <c r="C31" s="1253"/>
      <c r="D31" s="1223"/>
      <c r="E31" s="1223"/>
      <c r="F31" s="1223"/>
      <c r="G31" s="1223"/>
      <c r="H31" s="1223"/>
      <c r="I31" s="1223"/>
      <c r="J31" s="1223"/>
      <c r="K31" s="1223"/>
      <c r="L31" s="1223"/>
      <c r="M31" s="1223"/>
      <c r="N31" s="1223"/>
      <c r="O31" s="1223"/>
      <c r="P31" s="1223"/>
      <c r="Q31" s="1223"/>
      <c r="R31" s="1223"/>
      <c r="S31" s="1223"/>
      <c r="T31" s="1223"/>
      <c r="U31" s="1254"/>
      <c r="V31" s="1254"/>
      <c r="W31" s="1254"/>
      <c r="X31" s="1254"/>
      <c r="Y31" s="1255"/>
      <c r="Z31" s="1255"/>
      <c r="AA31" s="1255"/>
      <c r="AB31" s="1255"/>
      <c r="AC31" s="1255"/>
      <c r="AD31" s="1255"/>
      <c r="AE31" s="1256"/>
      <c r="AF31" s="1256"/>
      <c r="AG31" s="1256"/>
      <c r="AH31" s="1256"/>
      <c r="AI31" s="1228"/>
      <c r="AJ31" s="1228"/>
      <c r="AK31" s="1228"/>
      <c r="AL31" s="1228"/>
      <c r="AM31" s="1228"/>
      <c r="AN31" s="1229"/>
    </row>
    <row r="32" spans="1:40">
      <c r="B32" s="1252"/>
      <c r="C32" s="1253"/>
      <c r="D32" s="1223"/>
      <c r="E32" s="1223"/>
      <c r="F32" s="1223"/>
      <c r="G32" s="1223"/>
      <c r="H32" s="1223"/>
      <c r="I32" s="1223"/>
      <c r="J32" s="1223"/>
      <c r="K32" s="1223"/>
      <c r="L32" s="1223"/>
      <c r="M32" s="1223"/>
      <c r="N32" s="1223"/>
      <c r="O32" s="1223"/>
      <c r="P32" s="1223"/>
      <c r="Q32" s="1223"/>
      <c r="R32" s="1223"/>
      <c r="S32" s="1223"/>
      <c r="T32" s="1223"/>
      <c r="U32" s="1254"/>
      <c r="V32" s="1254"/>
      <c r="W32" s="1254"/>
      <c r="X32" s="1254"/>
      <c r="Y32" s="1255"/>
      <c r="Z32" s="1255"/>
      <c r="AA32" s="1255"/>
      <c r="AB32" s="1255"/>
      <c r="AC32" s="1255"/>
      <c r="AD32" s="1255"/>
      <c r="AE32" s="1256"/>
      <c r="AF32" s="1256"/>
      <c r="AG32" s="1256"/>
      <c r="AH32" s="1256"/>
      <c r="AI32" s="1228"/>
      <c r="AJ32" s="1228"/>
      <c r="AK32" s="1228"/>
      <c r="AL32" s="1228"/>
      <c r="AM32" s="1228"/>
      <c r="AN32" s="1229"/>
    </row>
    <row r="33" spans="2:40">
      <c r="B33" s="1252"/>
      <c r="C33" s="1253"/>
      <c r="D33" s="1223"/>
      <c r="E33" s="1223"/>
      <c r="F33" s="1223"/>
      <c r="G33" s="1223"/>
      <c r="H33" s="1223"/>
      <c r="I33" s="1223"/>
      <c r="J33" s="1223"/>
      <c r="K33" s="1223"/>
      <c r="L33" s="1223"/>
      <c r="M33" s="1223"/>
      <c r="N33" s="1223"/>
      <c r="O33" s="1223"/>
      <c r="P33" s="1223"/>
      <c r="Q33" s="1223"/>
      <c r="R33" s="1223"/>
      <c r="S33" s="1223"/>
      <c r="T33" s="1223"/>
      <c r="U33" s="1254"/>
      <c r="V33" s="1254"/>
      <c r="W33" s="1254"/>
      <c r="X33" s="1254"/>
      <c r="Y33" s="1255"/>
      <c r="Z33" s="1255"/>
      <c r="AA33" s="1255"/>
      <c r="AB33" s="1255"/>
      <c r="AC33" s="1255"/>
      <c r="AD33" s="1255"/>
      <c r="AE33" s="1256"/>
      <c r="AF33" s="1256"/>
      <c r="AG33" s="1256"/>
      <c r="AH33" s="1256"/>
      <c r="AI33" s="1228"/>
      <c r="AJ33" s="1228"/>
      <c r="AK33" s="1228"/>
      <c r="AL33" s="1228"/>
      <c r="AM33" s="1228"/>
      <c r="AN33" s="1229"/>
    </row>
    <row r="34" spans="2:40" ht="13.5" thickBot="1">
      <c r="B34" s="1271"/>
      <c r="C34" s="1272"/>
      <c r="D34" s="1259"/>
      <c r="E34" s="1259"/>
      <c r="F34" s="1259"/>
      <c r="G34" s="1259"/>
      <c r="H34" s="1259"/>
      <c r="I34" s="1259"/>
      <c r="J34" s="1259"/>
      <c r="K34" s="1259"/>
      <c r="L34" s="1259"/>
      <c r="M34" s="1259"/>
      <c r="N34" s="1259"/>
      <c r="O34" s="1259"/>
      <c r="P34" s="1259"/>
      <c r="Q34" s="1259"/>
      <c r="R34" s="1259"/>
      <c r="S34" s="1259"/>
      <c r="T34" s="1259"/>
      <c r="U34" s="1273"/>
      <c r="V34" s="1273"/>
      <c r="W34" s="1273"/>
      <c r="X34" s="1273"/>
      <c r="Y34" s="1274"/>
      <c r="Z34" s="1274"/>
      <c r="AA34" s="1274"/>
      <c r="AB34" s="1274"/>
      <c r="AC34" s="1274"/>
      <c r="AD34" s="1274"/>
      <c r="AE34" s="1275"/>
      <c r="AF34" s="1275"/>
      <c r="AG34" s="1275"/>
      <c r="AH34" s="1275"/>
      <c r="AI34" s="1257"/>
      <c r="AJ34" s="1257"/>
      <c r="AK34" s="1257"/>
      <c r="AL34" s="1257"/>
      <c r="AM34" s="1257"/>
      <c r="AN34" s="1258"/>
    </row>
    <row r="35" spans="2:40" ht="13.5" thickBot="1">
      <c r="B35" s="1208" t="s">
        <v>266</v>
      </c>
      <c r="C35" s="1209"/>
      <c r="D35" s="1209"/>
      <c r="E35" s="1209"/>
      <c r="F35" s="1209"/>
      <c r="G35" s="1209"/>
      <c r="H35" s="1209"/>
      <c r="I35" s="1209"/>
      <c r="J35" s="1209"/>
      <c r="K35" s="1209"/>
      <c r="L35" s="1209"/>
      <c r="M35" s="1209"/>
      <c r="N35" s="1209"/>
      <c r="O35" s="1209"/>
      <c r="P35" s="1209"/>
      <c r="Q35" s="1209"/>
      <c r="R35" s="1209"/>
      <c r="S35" s="1209"/>
      <c r="T35" s="1209"/>
      <c r="U35" s="1209"/>
      <c r="V35" s="1209"/>
      <c r="W35" s="1209"/>
      <c r="X35" s="1209"/>
      <c r="Y35" s="1210">
        <f>SUM(Y27:AD34)</f>
        <v>0</v>
      </c>
      <c r="Z35" s="1211"/>
      <c r="AA35" s="1211"/>
      <c r="AB35" s="1211"/>
      <c r="AC35" s="1211"/>
      <c r="AD35" s="1212"/>
      <c r="AE35" s="538"/>
      <c r="AF35" s="538"/>
      <c r="AG35" s="538"/>
      <c r="AH35" s="538"/>
      <c r="AI35" s="81"/>
      <c r="AJ35" s="81"/>
      <c r="AK35" s="81"/>
      <c r="AL35" s="81"/>
      <c r="AM35" s="81"/>
      <c r="AN35" s="81"/>
    </row>
    <row r="36" spans="2:40">
      <c r="B36" s="544"/>
      <c r="C36" s="544"/>
      <c r="D36" s="544"/>
      <c r="E36" s="544"/>
      <c r="F36" s="544"/>
      <c r="G36" s="544"/>
      <c r="H36" s="544"/>
      <c r="I36" s="544"/>
      <c r="J36" s="544"/>
      <c r="K36" s="544"/>
      <c r="L36" s="544"/>
      <c r="M36" s="544"/>
      <c r="N36" s="544"/>
      <c r="O36" s="544"/>
      <c r="P36" s="544"/>
      <c r="Q36" s="544"/>
      <c r="R36" s="544"/>
      <c r="S36" s="544"/>
      <c r="T36" s="544"/>
      <c r="U36" s="544"/>
      <c r="V36" s="544"/>
      <c r="W36" s="544"/>
      <c r="X36" s="544"/>
      <c r="Y36" s="545"/>
      <c r="Z36" s="545"/>
      <c r="AA36" s="545"/>
      <c r="AB36" s="545"/>
      <c r="AC36" s="545"/>
      <c r="AD36" s="545"/>
      <c r="AE36" s="546"/>
      <c r="AF36" s="546"/>
      <c r="AG36" s="546"/>
      <c r="AH36" s="546"/>
      <c r="AI36" s="81"/>
      <c r="AJ36" s="81"/>
      <c r="AK36" s="81"/>
      <c r="AL36" s="81"/>
      <c r="AM36" s="81"/>
      <c r="AN36" s="81"/>
    </row>
    <row r="37" spans="2:40" ht="13.5" thickBot="1">
      <c r="B37" s="82" t="s">
        <v>399</v>
      </c>
      <c r="Y37" s="537"/>
      <c r="Z37" s="537"/>
      <c r="AA37" s="537"/>
      <c r="AB37" s="537"/>
      <c r="AC37" s="537"/>
      <c r="AD37" s="537"/>
    </row>
    <row r="38" spans="2:40" ht="13.5" customHeight="1" thickBot="1">
      <c r="B38" s="1241" t="s">
        <v>400</v>
      </c>
      <c r="C38" s="1242"/>
      <c r="D38" s="1242"/>
      <c r="E38" s="1242"/>
      <c r="F38" s="1242"/>
      <c r="G38" s="1242"/>
      <c r="H38" s="1242"/>
      <c r="I38" s="1242"/>
      <c r="J38" s="1242"/>
      <c r="K38" s="1242"/>
      <c r="L38" s="1242"/>
      <c r="M38" s="1242"/>
      <c r="N38" s="1242"/>
      <c r="O38" s="1242"/>
      <c r="P38" s="1242"/>
      <c r="Q38" s="1242"/>
      <c r="R38" s="1242"/>
      <c r="S38" s="1242"/>
      <c r="T38" s="1242"/>
      <c r="U38" s="1242"/>
      <c r="V38" s="1242"/>
      <c r="W38" s="1242"/>
      <c r="X38" s="1242"/>
      <c r="Y38" s="1217" t="s">
        <v>45</v>
      </c>
      <c r="Z38" s="1217"/>
      <c r="AA38" s="1217"/>
      <c r="AB38" s="1217"/>
      <c r="AC38" s="1217"/>
      <c r="AD38" s="1217"/>
      <c r="AE38" s="1242" t="s">
        <v>401</v>
      </c>
      <c r="AF38" s="1242"/>
      <c r="AG38" s="1242"/>
      <c r="AH38" s="1242"/>
      <c r="AI38" s="1242"/>
      <c r="AJ38" s="1242"/>
      <c r="AK38" s="1242"/>
      <c r="AL38" s="1242"/>
      <c r="AM38" s="1242"/>
      <c r="AN38" s="1278"/>
    </row>
    <row r="39" spans="2:40">
      <c r="B39" s="1219"/>
      <c r="C39" s="1220"/>
      <c r="D39" s="1220"/>
      <c r="E39" s="1220"/>
      <c r="F39" s="1220"/>
      <c r="G39" s="1220"/>
      <c r="H39" s="1220"/>
      <c r="I39" s="1220"/>
      <c r="J39" s="1220"/>
      <c r="K39" s="1220"/>
      <c r="L39" s="1220"/>
      <c r="M39" s="1220"/>
      <c r="N39" s="1220"/>
      <c r="O39" s="1220"/>
      <c r="P39" s="1220"/>
      <c r="Q39" s="1220"/>
      <c r="R39" s="1220"/>
      <c r="S39" s="1220"/>
      <c r="T39" s="1220"/>
      <c r="U39" s="1220"/>
      <c r="V39" s="1220"/>
      <c r="W39" s="1220"/>
      <c r="X39" s="1220"/>
      <c r="Y39" s="1213"/>
      <c r="Z39" s="1213"/>
      <c r="AA39" s="1213"/>
      <c r="AB39" s="1213"/>
      <c r="AC39" s="1213"/>
      <c r="AD39" s="1213"/>
      <c r="AE39" s="1220"/>
      <c r="AF39" s="1220"/>
      <c r="AG39" s="1220"/>
      <c r="AH39" s="1220"/>
      <c r="AI39" s="1220"/>
      <c r="AJ39" s="1220"/>
      <c r="AK39" s="1220"/>
      <c r="AL39" s="1220"/>
      <c r="AM39" s="1220"/>
      <c r="AN39" s="1279"/>
    </row>
    <row r="40" spans="2:40">
      <c r="B40" s="1222"/>
      <c r="C40" s="1223"/>
      <c r="D40" s="1223"/>
      <c r="E40" s="1223"/>
      <c r="F40" s="1223"/>
      <c r="G40" s="1223"/>
      <c r="H40" s="1223"/>
      <c r="I40" s="1223"/>
      <c r="J40" s="1223"/>
      <c r="K40" s="1223"/>
      <c r="L40" s="1223"/>
      <c r="M40" s="1223"/>
      <c r="N40" s="1223"/>
      <c r="O40" s="1223"/>
      <c r="P40" s="1223"/>
      <c r="Q40" s="1223"/>
      <c r="R40" s="1223"/>
      <c r="S40" s="1223"/>
      <c r="T40" s="1223"/>
      <c r="U40" s="1223"/>
      <c r="V40" s="1223"/>
      <c r="W40" s="1223"/>
      <c r="X40" s="1223"/>
      <c r="Y40" s="1224"/>
      <c r="Z40" s="1224"/>
      <c r="AA40" s="1224"/>
      <c r="AB40" s="1224"/>
      <c r="AC40" s="1224"/>
      <c r="AD40" s="1224"/>
      <c r="AE40" s="1223"/>
      <c r="AF40" s="1223"/>
      <c r="AG40" s="1223"/>
      <c r="AH40" s="1223"/>
      <c r="AI40" s="1223"/>
      <c r="AJ40" s="1223"/>
      <c r="AK40" s="1223"/>
      <c r="AL40" s="1223"/>
      <c r="AM40" s="1223"/>
      <c r="AN40" s="1280"/>
    </row>
    <row r="41" spans="2:40">
      <c r="B41" s="1222"/>
      <c r="C41" s="1223"/>
      <c r="D41" s="1223"/>
      <c r="E41" s="1223"/>
      <c r="F41" s="1223"/>
      <c r="G41" s="1223"/>
      <c r="H41" s="1223"/>
      <c r="I41" s="1223"/>
      <c r="J41" s="1223"/>
      <c r="K41" s="1223"/>
      <c r="L41" s="1223"/>
      <c r="M41" s="1223"/>
      <c r="N41" s="1223"/>
      <c r="O41" s="1223"/>
      <c r="P41" s="1223"/>
      <c r="Q41" s="1223"/>
      <c r="R41" s="1223"/>
      <c r="S41" s="1223"/>
      <c r="T41" s="1223"/>
      <c r="U41" s="1223"/>
      <c r="V41" s="1223"/>
      <c r="W41" s="1223"/>
      <c r="X41" s="1223"/>
      <c r="Y41" s="1224"/>
      <c r="Z41" s="1224"/>
      <c r="AA41" s="1224"/>
      <c r="AB41" s="1224"/>
      <c r="AC41" s="1224"/>
      <c r="AD41" s="1224"/>
      <c r="AE41" s="1223"/>
      <c r="AF41" s="1223"/>
      <c r="AG41" s="1223"/>
      <c r="AH41" s="1223"/>
      <c r="AI41" s="1223"/>
      <c r="AJ41" s="1223"/>
      <c r="AK41" s="1223"/>
      <c r="AL41" s="1223"/>
      <c r="AM41" s="1223"/>
      <c r="AN41" s="1280"/>
    </row>
    <row r="42" spans="2:40" ht="13.5" thickBot="1">
      <c r="B42" s="1277"/>
      <c r="C42" s="1259"/>
      <c r="D42" s="1259"/>
      <c r="E42" s="1259"/>
      <c r="F42" s="1259"/>
      <c r="G42" s="1259"/>
      <c r="H42" s="1259"/>
      <c r="I42" s="1259"/>
      <c r="J42" s="1259"/>
      <c r="K42" s="1259"/>
      <c r="L42" s="1259"/>
      <c r="M42" s="1259"/>
      <c r="N42" s="1259"/>
      <c r="O42" s="1259"/>
      <c r="P42" s="1259"/>
      <c r="Q42" s="1259"/>
      <c r="R42" s="1259"/>
      <c r="S42" s="1259"/>
      <c r="T42" s="1259"/>
      <c r="U42" s="1259"/>
      <c r="V42" s="1259"/>
      <c r="W42" s="1259"/>
      <c r="X42" s="1259"/>
      <c r="Y42" s="1240"/>
      <c r="Z42" s="1240"/>
      <c r="AA42" s="1240"/>
      <c r="AB42" s="1240"/>
      <c r="AC42" s="1240"/>
      <c r="AD42" s="1240"/>
      <c r="AE42" s="1259"/>
      <c r="AF42" s="1259"/>
      <c r="AG42" s="1259"/>
      <c r="AH42" s="1259"/>
      <c r="AI42" s="1259"/>
      <c r="AJ42" s="1259"/>
      <c r="AK42" s="1259"/>
      <c r="AL42" s="1259"/>
      <c r="AM42" s="1259"/>
      <c r="AN42" s="1281"/>
    </row>
    <row r="43" spans="2:40" ht="13.5" thickBot="1">
      <c r="B43" s="1208" t="s">
        <v>266</v>
      </c>
      <c r="C43" s="1209"/>
      <c r="D43" s="1209"/>
      <c r="E43" s="1209"/>
      <c r="F43" s="1209"/>
      <c r="G43" s="1209"/>
      <c r="H43" s="1209"/>
      <c r="I43" s="1209"/>
      <c r="J43" s="1209"/>
      <c r="K43" s="1209"/>
      <c r="L43" s="1209"/>
      <c r="M43" s="1209"/>
      <c r="N43" s="1209"/>
      <c r="O43" s="1209"/>
      <c r="P43" s="1209"/>
      <c r="Q43" s="1209"/>
      <c r="R43" s="1209"/>
      <c r="S43" s="1209"/>
      <c r="T43" s="1209"/>
      <c r="U43" s="1209"/>
      <c r="V43" s="1209"/>
      <c r="W43" s="1209"/>
      <c r="X43" s="1209"/>
      <c r="Y43" s="1210">
        <f>SUM(Y39:AD42)</f>
        <v>0</v>
      </c>
      <c r="Z43" s="1211"/>
      <c r="AA43" s="1211"/>
      <c r="AB43" s="1211"/>
      <c r="AC43" s="1211"/>
      <c r="AD43" s="1212"/>
    </row>
    <row r="45" spans="2:40" ht="13.5" thickBot="1">
      <c r="B45" s="82" t="s">
        <v>404</v>
      </c>
    </row>
    <row r="46" spans="2:40" s="541" customFormat="1" ht="40.5" customHeight="1" thickBot="1">
      <c r="B46" s="1249" t="s">
        <v>405</v>
      </c>
      <c r="C46" s="1243"/>
      <c r="D46" s="1243"/>
      <c r="E46" s="1243"/>
      <c r="F46" s="1243"/>
      <c r="G46" s="1243"/>
      <c r="H46" s="1243"/>
      <c r="I46" s="1243"/>
      <c r="J46" s="1243"/>
      <c r="K46" s="1243"/>
      <c r="L46" s="1243"/>
      <c r="M46" s="1243"/>
      <c r="N46" s="1243"/>
      <c r="O46" s="1287" t="s">
        <v>406</v>
      </c>
      <c r="P46" s="1287"/>
      <c r="Q46" s="1287"/>
      <c r="R46" s="1287"/>
      <c r="S46" s="1287"/>
      <c r="T46" s="1287"/>
      <c r="U46" s="1287"/>
      <c r="V46" s="1287"/>
      <c r="W46" s="1287"/>
      <c r="X46" s="1287"/>
      <c r="Y46" s="1284" t="s">
        <v>430</v>
      </c>
      <c r="Z46" s="1284"/>
      <c r="AA46" s="1284"/>
      <c r="AB46" s="1284"/>
      <c r="AC46" s="1284"/>
      <c r="AD46" s="1284"/>
      <c r="AE46" s="1250" t="s">
        <v>431</v>
      </c>
      <c r="AF46" s="1250"/>
      <c r="AG46" s="1250"/>
      <c r="AH46" s="1250"/>
      <c r="AI46" s="1250"/>
      <c r="AJ46" s="1250"/>
      <c r="AK46" s="1250"/>
      <c r="AL46" s="1250"/>
      <c r="AM46" s="1250"/>
      <c r="AN46" s="1288"/>
    </row>
    <row r="47" spans="2:40" ht="13.5" thickBot="1">
      <c r="B47" s="1277"/>
      <c r="C47" s="1259"/>
      <c r="D47" s="1259"/>
      <c r="E47" s="1259"/>
      <c r="F47" s="1259"/>
      <c r="G47" s="1259"/>
      <c r="H47" s="1259"/>
      <c r="I47" s="1259"/>
      <c r="J47" s="1259"/>
      <c r="K47" s="1259"/>
      <c r="L47" s="1259"/>
      <c r="M47" s="1259"/>
      <c r="N47" s="1259"/>
      <c r="O47" s="1273"/>
      <c r="P47" s="1273"/>
      <c r="Q47" s="1273"/>
      <c r="R47" s="1273"/>
      <c r="S47" s="1273"/>
      <c r="T47" s="1273"/>
      <c r="U47" s="1273"/>
      <c r="V47" s="1273"/>
      <c r="W47" s="1273"/>
      <c r="X47" s="1273"/>
      <c r="Y47" s="1274"/>
      <c r="Z47" s="1274"/>
      <c r="AA47" s="1274"/>
      <c r="AB47" s="1274"/>
      <c r="AC47" s="1274"/>
      <c r="AD47" s="1274"/>
      <c r="AE47" s="1285"/>
      <c r="AF47" s="1285"/>
      <c r="AG47" s="1285"/>
      <c r="AH47" s="1285"/>
      <c r="AI47" s="1285"/>
      <c r="AJ47" s="1285"/>
      <c r="AK47" s="1285"/>
      <c r="AL47" s="1285"/>
      <c r="AM47" s="1285"/>
      <c r="AN47" s="1286"/>
    </row>
    <row r="48" spans="2:40" ht="13.5" thickBot="1">
      <c r="B48" s="1208" t="s">
        <v>266</v>
      </c>
      <c r="C48" s="1209"/>
      <c r="D48" s="1209"/>
      <c r="E48" s="1209"/>
      <c r="F48" s="1209"/>
      <c r="G48" s="1209"/>
      <c r="H48" s="1209"/>
      <c r="I48" s="1209"/>
      <c r="J48" s="1209"/>
      <c r="K48" s="1209"/>
      <c r="L48" s="1209"/>
      <c r="M48" s="1209"/>
      <c r="N48" s="1209"/>
      <c r="O48" s="1209"/>
      <c r="P48" s="1209"/>
      <c r="Q48" s="1209"/>
      <c r="R48" s="1209"/>
      <c r="S48" s="1209"/>
      <c r="T48" s="1209"/>
      <c r="U48" s="1209"/>
      <c r="V48" s="1209"/>
      <c r="W48" s="1209"/>
      <c r="X48" s="1209"/>
      <c r="Y48" s="1210">
        <f>SUM(Y47)</f>
        <v>0</v>
      </c>
      <c r="Z48" s="1211"/>
      <c r="AA48" s="1211"/>
      <c r="AB48" s="1211"/>
      <c r="AC48" s="1211"/>
      <c r="AD48" s="1212"/>
      <c r="AE48" s="1282"/>
      <c r="AF48" s="1282"/>
      <c r="AG48" s="1282"/>
      <c r="AH48" s="1282"/>
      <c r="AI48" s="1283"/>
      <c r="AJ48" s="1283"/>
      <c r="AK48" s="1283"/>
      <c r="AL48" s="1283"/>
      <c r="AM48" s="1283"/>
      <c r="AN48" s="1283"/>
    </row>
    <row r="49" spans="1:40">
      <c r="B49" s="544"/>
      <c r="C49" s="544"/>
      <c r="D49" s="544"/>
      <c r="E49" s="544"/>
      <c r="F49" s="544"/>
      <c r="G49" s="544"/>
      <c r="H49" s="544"/>
      <c r="I49" s="544"/>
      <c r="J49" s="544"/>
      <c r="K49" s="544"/>
      <c r="L49" s="544"/>
      <c r="M49" s="544"/>
      <c r="N49" s="544"/>
      <c r="O49" s="544"/>
      <c r="P49" s="544"/>
      <c r="Q49" s="544"/>
      <c r="R49" s="544"/>
      <c r="S49" s="544"/>
      <c r="T49" s="544"/>
      <c r="U49" s="544"/>
      <c r="V49" s="544"/>
      <c r="W49" s="544"/>
      <c r="X49" s="544"/>
      <c r="Y49" s="545"/>
      <c r="Z49" s="545"/>
      <c r="AA49" s="545"/>
      <c r="AB49" s="545"/>
      <c r="AC49" s="545"/>
      <c r="AD49" s="545"/>
      <c r="AE49" s="546"/>
      <c r="AF49" s="546"/>
      <c r="AG49" s="546"/>
      <c r="AH49" s="546"/>
      <c r="AI49" s="81"/>
      <c r="AJ49" s="81"/>
      <c r="AK49" s="81"/>
      <c r="AL49" s="81"/>
      <c r="AM49" s="81"/>
      <c r="AN49" s="81"/>
    </row>
    <row r="50" spans="1:40" ht="13.5" thickBot="1">
      <c r="B50" s="82" t="s">
        <v>424</v>
      </c>
      <c r="C50" s="82"/>
      <c r="D50" s="82"/>
      <c r="E50" s="82"/>
      <c r="F50" s="82"/>
      <c r="G50" s="82"/>
      <c r="H50" s="82"/>
      <c r="I50" s="82"/>
      <c r="J50" s="544"/>
      <c r="K50" s="544"/>
      <c r="L50" s="544"/>
      <c r="M50" s="544"/>
      <c r="N50" s="544"/>
      <c r="O50" s="544"/>
      <c r="P50" s="544"/>
      <c r="Q50" s="544"/>
      <c r="R50" s="544"/>
      <c r="S50" s="544"/>
      <c r="T50" s="544"/>
      <c r="U50" s="544"/>
      <c r="V50" s="544"/>
      <c r="W50" s="544"/>
      <c r="X50" s="544"/>
      <c r="Y50" s="545"/>
      <c r="Z50" s="545"/>
      <c r="AA50" s="545"/>
      <c r="AB50" s="545"/>
      <c r="AC50" s="545"/>
      <c r="AD50" s="545"/>
      <c r="AE50" s="546"/>
      <c r="AF50" s="546"/>
      <c r="AG50" s="546"/>
      <c r="AH50" s="546"/>
      <c r="AI50" s="81"/>
      <c r="AJ50" s="81"/>
      <c r="AK50" s="81"/>
      <c r="AL50" s="81"/>
      <c r="AM50" s="81"/>
      <c r="AN50" s="81"/>
    </row>
    <row r="51" spans="1:40" ht="13.5" customHeight="1" thickBot="1">
      <c r="B51" s="1241" t="s">
        <v>43</v>
      </c>
      <c r="C51" s="1242"/>
      <c r="D51" s="1242"/>
      <c r="E51" s="1242"/>
      <c r="F51" s="1242"/>
      <c r="G51" s="1242"/>
      <c r="H51" s="1242"/>
      <c r="I51" s="1242"/>
      <c r="J51" s="1242"/>
      <c r="K51" s="1242"/>
      <c r="L51" s="1242"/>
      <c r="M51" s="1242"/>
      <c r="N51" s="1242"/>
      <c r="O51" s="1242"/>
      <c r="P51" s="1242"/>
      <c r="Q51" s="1242"/>
      <c r="R51" s="1242"/>
      <c r="S51" s="1242"/>
      <c r="T51" s="1242"/>
      <c r="U51" s="1242"/>
      <c r="V51" s="1242"/>
      <c r="W51" s="1242"/>
      <c r="X51" s="1242"/>
      <c r="Y51" s="1217" t="s">
        <v>45</v>
      </c>
      <c r="Z51" s="1217"/>
      <c r="AA51" s="1217"/>
      <c r="AB51" s="1217"/>
      <c r="AC51" s="1217"/>
      <c r="AD51" s="1218"/>
      <c r="AE51" s="546"/>
      <c r="AF51" s="546"/>
      <c r="AG51" s="546"/>
      <c r="AH51" s="546"/>
      <c r="AI51" s="81"/>
      <c r="AJ51" s="81"/>
      <c r="AK51" s="81"/>
      <c r="AL51" s="81"/>
      <c r="AM51" s="81"/>
      <c r="AN51" s="81"/>
    </row>
    <row r="52" spans="1:40">
      <c r="B52" s="1219"/>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13"/>
      <c r="Z52" s="1213"/>
      <c r="AA52" s="1213"/>
      <c r="AB52" s="1213"/>
      <c r="AC52" s="1213"/>
      <c r="AD52" s="1221"/>
      <c r="AE52" s="546"/>
      <c r="AF52" s="546"/>
      <c r="AG52" s="546"/>
      <c r="AH52" s="546"/>
      <c r="AI52" s="81"/>
      <c r="AJ52" s="81"/>
      <c r="AK52" s="81"/>
      <c r="AL52" s="81"/>
      <c r="AM52" s="81"/>
      <c r="AN52" s="81"/>
    </row>
    <row r="53" spans="1:40">
      <c r="B53" s="1222"/>
      <c r="C53" s="1223"/>
      <c r="D53" s="1223"/>
      <c r="E53" s="1223"/>
      <c r="F53" s="1223"/>
      <c r="G53" s="1223"/>
      <c r="H53" s="1223"/>
      <c r="I53" s="1223"/>
      <c r="J53" s="1223"/>
      <c r="K53" s="1223"/>
      <c r="L53" s="1223"/>
      <c r="M53" s="1223"/>
      <c r="N53" s="1223"/>
      <c r="O53" s="1223"/>
      <c r="P53" s="1223"/>
      <c r="Q53" s="1223"/>
      <c r="R53" s="1223"/>
      <c r="S53" s="1223"/>
      <c r="T53" s="1223"/>
      <c r="U53" s="1223"/>
      <c r="V53" s="1223"/>
      <c r="W53" s="1223"/>
      <c r="X53" s="1223"/>
      <c r="Y53" s="1224"/>
      <c r="Z53" s="1224"/>
      <c r="AA53" s="1224"/>
      <c r="AB53" s="1224"/>
      <c r="AC53" s="1224"/>
      <c r="AD53" s="1225"/>
      <c r="AE53" s="546"/>
      <c r="AF53" s="546"/>
      <c r="AG53" s="546"/>
      <c r="AH53" s="546"/>
      <c r="AI53" s="81"/>
      <c r="AJ53" s="81"/>
      <c r="AK53" s="81"/>
      <c r="AL53" s="81"/>
      <c r="AM53" s="81"/>
      <c r="AN53" s="81"/>
    </row>
    <row r="54" spans="1:40">
      <c r="B54" s="1222"/>
      <c r="C54" s="1223"/>
      <c r="D54" s="1223"/>
      <c r="E54" s="1223"/>
      <c r="F54" s="1223"/>
      <c r="G54" s="1223"/>
      <c r="H54" s="1223"/>
      <c r="I54" s="1223"/>
      <c r="J54" s="1223"/>
      <c r="K54" s="1223"/>
      <c r="L54" s="1223"/>
      <c r="M54" s="1223"/>
      <c r="N54" s="1223"/>
      <c r="O54" s="1223"/>
      <c r="P54" s="1223"/>
      <c r="Q54" s="1223"/>
      <c r="R54" s="1223"/>
      <c r="S54" s="1223"/>
      <c r="T54" s="1223"/>
      <c r="U54" s="1223"/>
      <c r="V54" s="1223"/>
      <c r="W54" s="1223"/>
      <c r="X54" s="1223"/>
      <c r="Y54" s="1224"/>
      <c r="Z54" s="1224"/>
      <c r="AA54" s="1224"/>
      <c r="AB54" s="1224"/>
      <c r="AC54" s="1224"/>
      <c r="AD54" s="1225"/>
      <c r="AE54" s="546"/>
      <c r="AF54" s="546"/>
      <c r="AG54" s="546"/>
      <c r="AH54" s="546"/>
      <c r="AI54" s="81"/>
      <c r="AJ54" s="81"/>
      <c r="AK54" s="81"/>
      <c r="AL54" s="81"/>
      <c r="AM54" s="81"/>
      <c r="AN54" s="81"/>
    </row>
    <row r="55" spans="1:40">
      <c r="B55" s="1222" t="s">
        <v>103</v>
      </c>
      <c r="C55" s="1223"/>
      <c r="D55" s="1223"/>
      <c r="E55" s="1223"/>
      <c r="F55" s="1223"/>
      <c r="G55" s="1223"/>
      <c r="H55" s="1223"/>
      <c r="I55" s="1223"/>
      <c r="J55" s="1223"/>
      <c r="K55" s="1223"/>
      <c r="L55" s="1223"/>
      <c r="M55" s="1223"/>
      <c r="N55" s="1223"/>
      <c r="O55" s="1223"/>
      <c r="P55" s="1223"/>
      <c r="Q55" s="1223"/>
      <c r="R55" s="1223"/>
      <c r="S55" s="1223"/>
      <c r="T55" s="1223"/>
      <c r="U55" s="1223"/>
      <c r="V55" s="1223"/>
      <c r="W55" s="1223"/>
      <c r="X55" s="1223"/>
      <c r="Y55" s="1224"/>
      <c r="Z55" s="1224"/>
      <c r="AA55" s="1224"/>
      <c r="AB55" s="1224"/>
      <c r="AC55" s="1224"/>
      <c r="AD55" s="1225"/>
      <c r="AE55" s="546"/>
      <c r="AF55" s="546"/>
      <c r="AG55" s="546"/>
      <c r="AH55" s="546"/>
      <c r="AI55" s="81"/>
      <c r="AJ55" s="81"/>
      <c r="AK55" s="81"/>
      <c r="AL55" s="81"/>
      <c r="AM55" s="81"/>
      <c r="AN55" s="81"/>
    </row>
    <row r="56" spans="1:40">
      <c r="B56" s="1222"/>
      <c r="C56" s="1223"/>
      <c r="D56" s="1223"/>
      <c r="E56" s="1223"/>
      <c r="F56" s="1223"/>
      <c r="G56" s="1223"/>
      <c r="H56" s="1223"/>
      <c r="I56" s="1223"/>
      <c r="J56" s="1223"/>
      <c r="K56" s="1223"/>
      <c r="L56" s="1223"/>
      <c r="M56" s="1223"/>
      <c r="N56" s="1223"/>
      <c r="O56" s="1223"/>
      <c r="P56" s="1223"/>
      <c r="Q56" s="1223"/>
      <c r="R56" s="1223"/>
      <c r="S56" s="1223"/>
      <c r="T56" s="1223"/>
      <c r="U56" s="1223"/>
      <c r="V56" s="1223"/>
      <c r="W56" s="1223"/>
      <c r="X56" s="1223"/>
      <c r="Y56" s="1224"/>
      <c r="Z56" s="1224"/>
      <c r="AA56" s="1224"/>
      <c r="AB56" s="1224"/>
      <c r="AC56" s="1224"/>
      <c r="AD56" s="1225"/>
      <c r="AE56" s="546"/>
      <c r="AF56" s="546"/>
      <c r="AG56" s="546"/>
      <c r="AH56" s="546"/>
      <c r="AI56" s="81"/>
      <c r="AJ56" s="81"/>
      <c r="AK56" s="81"/>
      <c r="AL56" s="81"/>
      <c r="AM56" s="81"/>
      <c r="AN56" s="81"/>
    </row>
    <row r="57" spans="1:40">
      <c r="B57" s="1226" t="s">
        <v>467</v>
      </c>
      <c r="C57" s="1227"/>
      <c r="D57" s="1227"/>
      <c r="E57" s="1227"/>
      <c r="F57" s="1227"/>
      <c r="G57" s="1227"/>
      <c r="H57" s="1227"/>
      <c r="I57" s="1227"/>
      <c r="J57" s="1227"/>
      <c r="K57" s="1227"/>
      <c r="L57" s="1227"/>
      <c r="M57" s="1227"/>
      <c r="N57" s="1227"/>
      <c r="O57" s="1227"/>
      <c r="P57" s="1227"/>
      <c r="Q57" s="1227"/>
      <c r="R57" s="1227"/>
      <c r="S57" s="1227"/>
      <c r="T57" s="1227"/>
      <c r="U57" s="1227"/>
      <c r="V57" s="1227"/>
      <c r="W57" s="1227"/>
      <c r="X57" s="1227"/>
      <c r="Y57" s="1224"/>
      <c r="Z57" s="1224"/>
      <c r="AA57" s="1224"/>
      <c r="AB57" s="1224"/>
      <c r="AC57" s="1224"/>
      <c r="AD57" s="1225"/>
      <c r="AE57" s="546"/>
      <c r="AF57" s="546"/>
      <c r="AG57" s="546"/>
      <c r="AH57" s="546"/>
      <c r="AI57" s="81"/>
      <c r="AJ57" s="81"/>
      <c r="AK57" s="81"/>
      <c r="AL57" s="81"/>
      <c r="AM57" s="81"/>
      <c r="AN57" s="81"/>
    </row>
    <row r="58" spans="1:40">
      <c r="B58" s="1226" t="s">
        <v>468</v>
      </c>
      <c r="C58" s="1227"/>
      <c r="D58" s="1227"/>
      <c r="E58" s="1227"/>
      <c r="F58" s="1227"/>
      <c r="G58" s="1227"/>
      <c r="H58" s="1227"/>
      <c r="I58" s="1227"/>
      <c r="J58" s="1227"/>
      <c r="K58" s="1227"/>
      <c r="L58" s="1227"/>
      <c r="M58" s="1227"/>
      <c r="N58" s="1227"/>
      <c r="O58" s="1227"/>
      <c r="P58" s="1227"/>
      <c r="Q58" s="1227"/>
      <c r="R58" s="1227"/>
      <c r="S58" s="1227"/>
      <c r="T58" s="1227"/>
      <c r="U58" s="1227"/>
      <c r="V58" s="1227"/>
      <c r="W58" s="1227"/>
      <c r="X58" s="1227"/>
      <c r="Y58" s="1224"/>
      <c r="Z58" s="1224"/>
      <c r="AA58" s="1224"/>
      <c r="AB58" s="1224"/>
      <c r="AC58" s="1224"/>
      <c r="AD58" s="1225"/>
      <c r="AE58" s="546"/>
      <c r="AF58" s="546"/>
      <c r="AG58" s="546"/>
      <c r="AH58" s="546"/>
      <c r="AI58" s="81"/>
      <c r="AJ58" s="81"/>
      <c r="AK58" s="81"/>
      <c r="AL58" s="81"/>
      <c r="AM58" s="81"/>
      <c r="AN58" s="81"/>
    </row>
    <row r="59" spans="1:40">
      <c r="B59" s="1226" t="s">
        <v>46</v>
      </c>
      <c r="C59" s="1227"/>
      <c r="D59" s="1227"/>
      <c r="E59" s="1227"/>
      <c r="F59" s="1227"/>
      <c r="G59" s="1227"/>
      <c r="H59" s="1227"/>
      <c r="I59" s="1227"/>
      <c r="J59" s="1227"/>
      <c r="K59" s="1227"/>
      <c r="L59" s="1227"/>
      <c r="M59" s="1227"/>
      <c r="N59" s="1227"/>
      <c r="O59" s="1227"/>
      <c r="P59" s="1227"/>
      <c r="Q59" s="1227"/>
      <c r="R59" s="1227"/>
      <c r="S59" s="1227"/>
      <c r="T59" s="1227"/>
      <c r="U59" s="1227"/>
      <c r="V59" s="1227"/>
      <c r="W59" s="1227"/>
      <c r="X59" s="1227"/>
      <c r="Y59" s="1224"/>
      <c r="Z59" s="1224"/>
      <c r="AA59" s="1224"/>
      <c r="AB59" s="1224"/>
      <c r="AC59" s="1224"/>
      <c r="AD59" s="1225"/>
      <c r="AE59" s="546"/>
      <c r="AF59" s="546"/>
      <c r="AG59" s="546"/>
      <c r="AH59" s="546"/>
      <c r="AI59" s="81"/>
      <c r="AJ59" s="81"/>
      <c r="AK59" s="81"/>
      <c r="AL59" s="81"/>
      <c r="AM59" s="81"/>
      <c r="AN59" s="81"/>
    </row>
    <row r="60" spans="1:40" ht="13.5" thickBot="1">
      <c r="B60" s="1226" t="s">
        <v>392</v>
      </c>
      <c r="C60" s="1227"/>
      <c r="D60" s="1227"/>
      <c r="E60" s="1227"/>
      <c r="F60" s="1227"/>
      <c r="G60" s="1227"/>
      <c r="H60" s="1227"/>
      <c r="I60" s="1227"/>
      <c r="J60" s="1227"/>
      <c r="K60" s="1227"/>
      <c r="L60" s="1227"/>
      <c r="M60" s="1227"/>
      <c r="N60" s="1227"/>
      <c r="O60" s="1227"/>
      <c r="P60" s="1227"/>
      <c r="Q60" s="1227"/>
      <c r="R60" s="1227"/>
      <c r="S60" s="1227"/>
      <c r="T60" s="1227"/>
      <c r="U60" s="1227"/>
      <c r="V60" s="1227"/>
      <c r="W60" s="1227"/>
      <c r="X60" s="1227"/>
      <c r="Y60" s="1224"/>
      <c r="Z60" s="1224"/>
      <c r="AA60" s="1224"/>
      <c r="AB60" s="1224"/>
      <c r="AC60" s="1224"/>
      <c r="AD60" s="1225"/>
      <c r="AE60" s="546"/>
      <c r="AF60" s="546"/>
      <c r="AG60" s="546"/>
      <c r="AH60" s="546"/>
      <c r="AI60" s="81"/>
      <c r="AJ60" s="81"/>
      <c r="AK60" s="81"/>
      <c r="AL60" s="81"/>
      <c r="AM60" s="81"/>
      <c r="AN60" s="81"/>
    </row>
    <row r="61" spans="1:40" ht="13.5" thickBot="1">
      <c r="B61" s="1235" t="s">
        <v>266</v>
      </c>
      <c r="C61" s="1236"/>
      <c r="D61" s="1236"/>
      <c r="E61" s="1236"/>
      <c r="F61" s="1236"/>
      <c r="G61" s="1236"/>
      <c r="H61" s="1236"/>
      <c r="I61" s="1236"/>
      <c r="J61" s="1236"/>
      <c r="K61" s="1236"/>
      <c r="L61" s="1236"/>
      <c r="M61" s="1236"/>
      <c r="N61" s="1236"/>
      <c r="O61" s="1236"/>
      <c r="P61" s="1236"/>
      <c r="Q61" s="1236"/>
      <c r="R61" s="1236"/>
      <c r="S61" s="1236"/>
      <c r="T61" s="1236"/>
      <c r="U61" s="1236"/>
      <c r="V61" s="1236"/>
      <c r="W61" s="1236"/>
      <c r="X61" s="1236"/>
      <c r="Y61" s="1237">
        <f>SUM(Y52:AD60)</f>
        <v>0</v>
      </c>
      <c r="Z61" s="1238"/>
      <c r="AA61" s="1238"/>
      <c r="AB61" s="1238"/>
      <c r="AC61" s="1238"/>
      <c r="AD61" s="1239"/>
      <c r="AE61" s="546"/>
      <c r="AF61" s="546"/>
      <c r="AG61" s="546"/>
      <c r="AH61" s="546"/>
      <c r="AI61" s="81"/>
      <c r="AJ61" s="81"/>
      <c r="AK61" s="81"/>
      <c r="AL61" s="81"/>
      <c r="AM61" s="81"/>
      <c r="AN61" s="81"/>
    </row>
    <row r="62" spans="1:40" ht="13.5" thickBot="1">
      <c r="B62" s="544"/>
      <c r="C62" s="544"/>
      <c r="D62" s="544"/>
      <c r="E62" s="544"/>
      <c r="F62" s="544"/>
      <c r="G62" s="544"/>
      <c r="H62" s="544"/>
      <c r="I62" s="544"/>
      <c r="J62" s="544"/>
      <c r="K62" s="544"/>
      <c r="L62" s="544"/>
      <c r="M62" s="544"/>
      <c r="N62" s="544"/>
      <c r="O62" s="544"/>
      <c r="P62" s="544"/>
      <c r="Q62" s="544"/>
      <c r="R62" s="544"/>
      <c r="S62" s="544"/>
      <c r="T62" s="544"/>
      <c r="U62" s="544"/>
      <c r="V62" s="544"/>
      <c r="W62" s="544"/>
      <c r="X62" s="544"/>
      <c r="Y62" s="545"/>
      <c r="Z62" s="545"/>
      <c r="AA62" s="545"/>
      <c r="AB62" s="545"/>
      <c r="AC62" s="545"/>
      <c r="AD62" s="545"/>
      <c r="AE62" s="546"/>
      <c r="AF62" s="546"/>
      <c r="AG62" s="546"/>
      <c r="AH62" s="546"/>
      <c r="AI62" s="81"/>
      <c r="AJ62" s="81"/>
      <c r="AK62" s="81"/>
      <c r="AL62" s="81"/>
      <c r="AM62" s="81"/>
      <c r="AN62" s="81"/>
    </row>
    <row r="63" spans="1:40" ht="15.75" customHeight="1">
      <c r="A63" s="548"/>
      <c r="B63" s="551" t="s">
        <v>439</v>
      </c>
      <c r="C63" s="548"/>
      <c r="D63" s="548"/>
      <c r="E63" s="548"/>
      <c r="F63" s="548"/>
      <c r="G63" s="548"/>
      <c r="H63" s="548"/>
      <c r="I63" s="548"/>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48"/>
      <c r="AH63" s="548"/>
      <c r="AI63" s="548"/>
      <c r="AJ63" s="548"/>
      <c r="AK63" s="548"/>
      <c r="AL63" s="548"/>
      <c r="AM63" s="548"/>
      <c r="AN63" s="548"/>
    </row>
    <row r="64" spans="1:40" ht="3.75" customHeight="1"/>
    <row r="65" spans="2:40">
      <c r="B65" s="1182" t="s">
        <v>407</v>
      </c>
      <c r="C65" s="1183"/>
      <c r="D65" s="1183"/>
      <c r="E65" s="1183"/>
      <c r="F65" s="1183"/>
      <c r="G65" s="1183"/>
      <c r="H65" s="1183"/>
      <c r="I65" s="1183"/>
      <c r="J65" s="1184"/>
      <c r="K65" s="1189"/>
      <c r="L65" s="1189"/>
      <c r="M65" s="1189"/>
      <c r="N65" s="1189"/>
      <c r="O65" s="1189"/>
      <c r="P65" s="1189"/>
      <c r="Q65" s="1189"/>
      <c r="R65" s="1189"/>
      <c r="S65" s="1189"/>
      <c r="T65" s="1189"/>
      <c r="U65" s="1189"/>
      <c r="V65" s="1189"/>
      <c r="W65" s="1189"/>
      <c r="X65" s="1189"/>
      <c r="Y65" s="1189"/>
      <c r="Z65" s="1189"/>
      <c r="AA65" s="1189"/>
      <c r="AB65" s="1189"/>
      <c r="AC65" s="1189"/>
      <c r="AD65" s="1189"/>
      <c r="AE65" s="1189"/>
      <c r="AF65" s="1189"/>
      <c r="AG65" s="1189"/>
      <c r="AH65" s="1189"/>
      <c r="AI65" s="1189"/>
      <c r="AJ65" s="1189"/>
      <c r="AK65" s="1189"/>
      <c r="AL65" s="1189"/>
      <c r="AM65" s="1189"/>
      <c r="AN65" s="1190"/>
    </row>
    <row r="66" spans="2:40">
      <c r="B66" s="1182" t="s">
        <v>408</v>
      </c>
      <c r="C66" s="1183"/>
      <c r="D66" s="1183"/>
      <c r="E66" s="1183"/>
      <c r="F66" s="1184"/>
      <c r="G66" s="1188"/>
      <c r="H66" s="1189"/>
      <c r="I66" s="1189"/>
      <c r="J66" s="1189"/>
      <c r="K66" s="1189"/>
      <c r="L66" s="1189"/>
      <c r="M66" s="1189"/>
      <c r="N66" s="1189"/>
      <c r="O66" s="1189"/>
      <c r="P66" s="1189"/>
      <c r="Q66" s="1189"/>
      <c r="R66" s="1189"/>
      <c r="S66" s="1189"/>
      <c r="T66" s="1189"/>
      <c r="U66" s="1189"/>
      <c r="V66" s="1189"/>
      <c r="W66" s="1189"/>
      <c r="X66" s="1189"/>
      <c r="Y66" s="1189"/>
      <c r="Z66" s="1189"/>
      <c r="AA66" s="1189"/>
      <c r="AB66" s="1189"/>
      <c r="AC66" s="1189"/>
      <c r="AD66" s="1189"/>
      <c r="AE66" s="1189"/>
      <c r="AF66" s="1189"/>
      <c r="AG66" s="1189"/>
      <c r="AH66" s="1189"/>
      <c r="AI66" s="1189"/>
      <c r="AJ66" s="1189"/>
      <c r="AK66" s="1189"/>
      <c r="AL66" s="1189"/>
      <c r="AM66" s="1189"/>
      <c r="AN66" s="1190"/>
    </row>
    <row r="67" spans="2:40">
      <c r="B67" s="1182" t="s">
        <v>412</v>
      </c>
      <c r="C67" s="1183"/>
      <c r="D67" s="1183"/>
      <c r="E67" s="1183"/>
      <c r="F67" s="1184"/>
      <c r="G67" s="1188"/>
      <c r="H67" s="1189"/>
      <c r="I67" s="1189"/>
      <c r="J67" s="1189"/>
      <c r="K67" s="1189"/>
      <c r="L67" s="1189"/>
      <c r="M67" s="1189"/>
      <c r="N67" s="1189"/>
      <c r="O67" s="1189"/>
      <c r="P67" s="1189"/>
      <c r="Q67" s="1189"/>
      <c r="R67" s="1189"/>
      <c r="S67" s="1189"/>
      <c r="T67" s="1190"/>
      <c r="U67" s="1182" t="s">
        <v>413</v>
      </c>
      <c r="V67" s="1183"/>
      <c r="W67" s="1183"/>
      <c r="X67" s="1183"/>
      <c r="Y67" s="1184"/>
      <c r="Z67" s="1185"/>
      <c r="AA67" s="1186"/>
      <c r="AB67" s="1186"/>
      <c r="AC67" s="1186"/>
      <c r="AD67" s="1186"/>
      <c r="AE67" s="1186"/>
      <c r="AF67" s="1186"/>
      <c r="AG67" s="1186"/>
      <c r="AH67" s="1186"/>
      <c r="AI67" s="1186"/>
      <c r="AJ67" s="1186"/>
      <c r="AK67" s="1186"/>
      <c r="AL67" s="1186"/>
      <c r="AM67" s="1186"/>
      <c r="AN67" s="1187"/>
    </row>
    <row r="68" spans="2:40">
      <c r="B68" s="1182" t="s">
        <v>409</v>
      </c>
      <c r="C68" s="1183"/>
      <c r="D68" s="1183"/>
      <c r="E68" s="1183"/>
      <c r="F68" s="1184"/>
      <c r="G68" s="1188"/>
      <c r="H68" s="1189"/>
      <c r="I68" s="1189"/>
      <c r="J68" s="1189"/>
      <c r="K68" s="1189"/>
      <c r="L68" s="1189"/>
      <c r="M68" s="1189"/>
      <c r="N68" s="1189"/>
      <c r="O68" s="1189"/>
      <c r="P68" s="1189"/>
      <c r="Q68" s="1189"/>
      <c r="R68" s="1189"/>
      <c r="S68" s="1189"/>
      <c r="T68" s="1189"/>
      <c r="U68" s="1189"/>
      <c r="V68" s="1189"/>
      <c r="W68" s="1189"/>
      <c r="X68" s="1189"/>
      <c r="Y68" s="1189"/>
      <c r="Z68" s="1189"/>
      <c r="AA68" s="1189"/>
      <c r="AB68" s="1189"/>
      <c r="AC68" s="1189"/>
      <c r="AD68" s="1189"/>
      <c r="AE68" s="1189"/>
      <c r="AF68" s="1189"/>
      <c r="AG68" s="1189"/>
      <c r="AH68" s="1189"/>
      <c r="AI68" s="1189"/>
      <c r="AJ68" s="1189"/>
      <c r="AK68" s="1189"/>
      <c r="AL68" s="1189"/>
      <c r="AM68" s="1189"/>
      <c r="AN68" s="1190"/>
    </row>
    <row r="69" spans="2:40">
      <c r="B69" s="1182" t="s">
        <v>410</v>
      </c>
      <c r="C69" s="1183"/>
      <c r="D69" s="1183"/>
      <c r="E69" s="1183"/>
      <c r="F69" s="1184"/>
      <c r="G69" s="1188"/>
      <c r="H69" s="1189"/>
      <c r="I69" s="1189"/>
      <c r="J69" s="1189"/>
      <c r="K69" s="1189"/>
      <c r="L69" s="1189"/>
      <c r="M69" s="1189"/>
      <c r="N69" s="1189"/>
      <c r="O69" s="1189"/>
      <c r="P69" s="1189"/>
      <c r="Q69" s="1189"/>
      <c r="R69" s="1189"/>
      <c r="S69" s="1189"/>
      <c r="T69" s="1190"/>
      <c r="U69" s="1182" t="s">
        <v>411</v>
      </c>
      <c r="V69" s="1183"/>
      <c r="W69" s="1183"/>
      <c r="X69" s="1183"/>
      <c r="Y69" s="1184"/>
      <c r="Z69" s="1185"/>
      <c r="AA69" s="1186"/>
      <c r="AB69" s="1186"/>
      <c r="AC69" s="1186"/>
      <c r="AD69" s="1186"/>
      <c r="AE69" s="1186"/>
      <c r="AF69" s="1186"/>
      <c r="AG69" s="1186"/>
      <c r="AH69" s="1186"/>
      <c r="AI69" s="1186"/>
      <c r="AJ69" s="1186"/>
      <c r="AK69" s="1186"/>
      <c r="AL69" s="1186"/>
      <c r="AM69" s="1186"/>
      <c r="AN69" s="1187"/>
    </row>
    <row r="70" spans="2:40" ht="3.75" customHeight="1">
      <c r="B70" s="542"/>
      <c r="C70" s="510"/>
      <c r="D70" s="510"/>
      <c r="E70" s="510"/>
      <c r="F70" s="510"/>
      <c r="G70" s="510"/>
      <c r="H70" s="510"/>
      <c r="I70" s="510"/>
      <c r="J70" s="510"/>
      <c r="K70" s="510"/>
      <c r="L70" s="510"/>
      <c r="M70" s="510"/>
      <c r="N70" s="510"/>
      <c r="O70" s="510"/>
      <c r="P70" s="510"/>
      <c r="Q70" s="510"/>
      <c r="R70" s="510"/>
      <c r="S70" s="543"/>
      <c r="T70" s="510"/>
      <c r="U70" s="510"/>
      <c r="V70" s="510"/>
      <c r="W70" s="510"/>
      <c r="X70" s="510"/>
      <c r="Y70" s="510"/>
      <c r="Z70" s="510"/>
      <c r="AA70" s="510"/>
      <c r="AB70" s="510"/>
      <c r="AC70" s="510"/>
      <c r="AD70" s="510"/>
      <c r="AE70" s="510"/>
      <c r="AF70" s="510"/>
      <c r="AG70" s="510"/>
      <c r="AH70" s="510"/>
      <c r="AI70" s="510"/>
      <c r="AJ70" s="510"/>
      <c r="AK70" s="510"/>
      <c r="AL70" s="510"/>
      <c r="AM70" s="510"/>
      <c r="AN70" s="510"/>
    </row>
    <row r="71" spans="2:40">
      <c r="B71" s="1182" t="s">
        <v>414</v>
      </c>
      <c r="C71" s="1183"/>
      <c r="D71" s="1183"/>
      <c r="E71" s="1183"/>
      <c r="F71" s="1183"/>
      <c r="G71" s="1183"/>
      <c r="H71" s="1183"/>
      <c r="I71" s="1183"/>
      <c r="J71" s="1184"/>
      <c r="K71" s="1189"/>
      <c r="L71" s="1189"/>
      <c r="M71" s="1189"/>
      <c r="N71" s="1189"/>
      <c r="O71" s="1189"/>
      <c r="P71" s="1189"/>
      <c r="Q71" s="1189"/>
      <c r="R71" s="1189"/>
      <c r="S71" s="1189"/>
      <c r="T71" s="1189"/>
      <c r="U71" s="1189"/>
      <c r="V71" s="1189"/>
      <c r="W71" s="1189"/>
      <c r="X71" s="1189"/>
      <c r="Y71" s="1189"/>
      <c r="Z71" s="1189"/>
      <c r="AA71" s="1189"/>
      <c r="AB71" s="1189"/>
      <c r="AC71" s="1189"/>
      <c r="AD71" s="1189"/>
      <c r="AE71" s="1189"/>
      <c r="AF71" s="1189"/>
      <c r="AG71" s="1189"/>
      <c r="AH71" s="1189"/>
      <c r="AI71" s="1189"/>
      <c r="AJ71" s="1189"/>
      <c r="AK71" s="1189"/>
      <c r="AL71" s="1189"/>
      <c r="AM71" s="1189"/>
      <c r="AN71" s="1190"/>
    </row>
    <row r="72" spans="2:40">
      <c r="B72" s="1182" t="s">
        <v>408</v>
      </c>
      <c r="C72" s="1183"/>
      <c r="D72" s="1183"/>
      <c r="E72" s="1183"/>
      <c r="F72" s="1184"/>
      <c r="G72" s="1188"/>
      <c r="H72" s="1189"/>
      <c r="I72" s="1189"/>
      <c r="J72" s="1189"/>
      <c r="K72" s="1189"/>
      <c r="L72" s="1189"/>
      <c r="M72" s="1189"/>
      <c r="N72" s="1189"/>
      <c r="O72" s="1189"/>
      <c r="P72" s="1189"/>
      <c r="Q72" s="1189"/>
      <c r="R72" s="1189"/>
      <c r="S72" s="1189"/>
      <c r="T72" s="1189"/>
      <c r="U72" s="1189"/>
      <c r="V72" s="1189"/>
      <c r="W72" s="1189"/>
      <c r="X72" s="1189"/>
      <c r="Y72" s="1189"/>
      <c r="Z72" s="1189"/>
      <c r="AA72" s="1189"/>
      <c r="AB72" s="1189"/>
      <c r="AC72" s="1189"/>
      <c r="AD72" s="1189"/>
      <c r="AE72" s="1189"/>
      <c r="AF72" s="1189"/>
      <c r="AG72" s="1189"/>
      <c r="AH72" s="1189"/>
      <c r="AI72" s="1189"/>
      <c r="AJ72" s="1189"/>
      <c r="AK72" s="1189"/>
      <c r="AL72" s="1189"/>
      <c r="AM72" s="1189"/>
      <c r="AN72" s="1190"/>
    </row>
    <row r="73" spans="2:40">
      <c r="B73" s="1182" t="s">
        <v>412</v>
      </c>
      <c r="C73" s="1183"/>
      <c r="D73" s="1183"/>
      <c r="E73" s="1183"/>
      <c r="F73" s="1184"/>
      <c r="G73" s="1188"/>
      <c r="H73" s="1189"/>
      <c r="I73" s="1189"/>
      <c r="J73" s="1189"/>
      <c r="K73" s="1189"/>
      <c r="L73" s="1189"/>
      <c r="M73" s="1189"/>
      <c r="N73" s="1189"/>
      <c r="O73" s="1189"/>
      <c r="P73" s="1189"/>
      <c r="Q73" s="1189"/>
      <c r="R73" s="1189"/>
      <c r="S73" s="1189"/>
      <c r="T73" s="1190"/>
      <c r="U73" s="1182" t="s">
        <v>413</v>
      </c>
      <c r="V73" s="1183"/>
      <c r="W73" s="1183"/>
      <c r="X73" s="1183"/>
      <c r="Y73" s="1184"/>
      <c r="Z73" s="1185"/>
      <c r="AA73" s="1186"/>
      <c r="AB73" s="1186"/>
      <c r="AC73" s="1186"/>
      <c r="AD73" s="1186"/>
      <c r="AE73" s="1186"/>
      <c r="AF73" s="1186"/>
      <c r="AG73" s="1186"/>
      <c r="AH73" s="1186"/>
      <c r="AI73" s="1186"/>
      <c r="AJ73" s="1186"/>
      <c r="AK73" s="1186"/>
      <c r="AL73" s="1186"/>
      <c r="AM73" s="1186"/>
      <c r="AN73" s="1187"/>
    </row>
    <row r="74" spans="2:40">
      <c r="B74" s="1182" t="s">
        <v>409</v>
      </c>
      <c r="C74" s="1183"/>
      <c r="D74" s="1183"/>
      <c r="E74" s="1183"/>
      <c r="F74" s="1184"/>
      <c r="G74" s="1188"/>
      <c r="H74" s="1189"/>
      <c r="I74" s="1189"/>
      <c r="J74" s="1189"/>
      <c r="K74" s="1189"/>
      <c r="L74" s="1189"/>
      <c r="M74" s="1189"/>
      <c r="N74" s="1189"/>
      <c r="O74" s="1189"/>
      <c r="P74" s="1189"/>
      <c r="Q74" s="1189"/>
      <c r="R74" s="1189"/>
      <c r="S74" s="1189"/>
      <c r="T74" s="1189"/>
      <c r="U74" s="1189"/>
      <c r="V74" s="1189"/>
      <c r="W74" s="1189"/>
      <c r="X74" s="1189"/>
      <c r="Y74" s="1189"/>
      <c r="Z74" s="1189"/>
      <c r="AA74" s="1189"/>
      <c r="AB74" s="1189"/>
      <c r="AC74" s="1189"/>
      <c r="AD74" s="1189"/>
      <c r="AE74" s="1189"/>
      <c r="AF74" s="1189"/>
      <c r="AG74" s="1189"/>
      <c r="AH74" s="1189"/>
      <c r="AI74" s="1189"/>
      <c r="AJ74" s="1189"/>
      <c r="AK74" s="1189"/>
      <c r="AL74" s="1189"/>
      <c r="AM74" s="1189"/>
      <c r="AN74" s="1190"/>
    </row>
    <row r="75" spans="2:40">
      <c r="B75" s="1182" t="s">
        <v>410</v>
      </c>
      <c r="C75" s="1183"/>
      <c r="D75" s="1183"/>
      <c r="E75" s="1183"/>
      <c r="F75" s="1184"/>
      <c r="G75" s="1188"/>
      <c r="H75" s="1189"/>
      <c r="I75" s="1189"/>
      <c r="J75" s="1189"/>
      <c r="K75" s="1189"/>
      <c r="L75" s="1189"/>
      <c r="M75" s="1189"/>
      <c r="N75" s="1189"/>
      <c r="O75" s="1189"/>
      <c r="P75" s="1189"/>
      <c r="Q75" s="1189"/>
      <c r="R75" s="1189"/>
      <c r="S75" s="1189"/>
      <c r="T75" s="1190"/>
      <c r="U75" s="1182" t="s">
        <v>411</v>
      </c>
      <c r="V75" s="1183"/>
      <c r="W75" s="1183"/>
      <c r="X75" s="1183"/>
      <c r="Y75" s="1184"/>
      <c r="Z75" s="1185"/>
      <c r="AA75" s="1186"/>
      <c r="AB75" s="1186"/>
      <c r="AC75" s="1186"/>
      <c r="AD75" s="1186"/>
      <c r="AE75" s="1186"/>
      <c r="AF75" s="1186"/>
      <c r="AG75" s="1186"/>
      <c r="AH75" s="1186"/>
      <c r="AI75" s="1186"/>
      <c r="AJ75" s="1186"/>
      <c r="AK75" s="1186"/>
      <c r="AL75" s="1186"/>
      <c r="AM75" s="1186"/>
      <c r="AN75" s="1187"/>
    </row>
    <row r="76" spans="2:40" ht="3.75" customHeight="1"/>
    <row r="77" spans="2:40">
      <c r="B77" s="1182" t="s">
        <v>415</v>
      </c>
      <c r="C77" s="1183"/>
      <c r="D77" s="1183"/>
      <c r="E77" s="1183"/>
      <c r="F77" s="1183"/>
      <c r="G77" s="1183"/>
      <c r="H77" s="1183"/>
      <c r="I77" s="1183"/>
      <c r="J77" s="1184"/>
      <c r="K77" s="1189"/>
      <c r="L77" s="1189"/>
      <c r="M77" s="1189"/>
      <c r="N77" s="1189"/>
      <c r="O77" s="1189"/>
      <c r="P77" s="1189"/>
      <c r="Q77" s="1189"/>
      <c r="R77" s="1189"/>
      <c r="S77" s="1189"/>
      <c r="T77" s="1189"/>
      <c r="U77" s="1189"/>
      <c r="V77" s="1189"/>
      <c r="W77" s="1189"/>
      <c r="X77" s="1189"/>
      <c r="Y77" s="1189"/>
      <c r="Z77" s="1189"/>
      <c r="AA77" s="1189"/>
      <c r="AB77" s="1189"/>
      <c r="AC77" s="1189"/>
      <c r="AD77" s="1189"/>
      <c r="AE77" s="1189"/>
      <c r="AF77" s="1189"/>
      <c r="AG77" s="1189"/>
      <c r="AH77" s="1189"/>
      <c r="AI77" s="1189"/>
      <c r="AJ77" s="1189"/>
      <c r="AK77" s="1189"/>
      <c r="AL77" s="1189"/>
      <c r="AM77" s="1189"/>
      <c r="AN77" s="1190"/>
    </row>
    <row r="78" spans="2:40">
      <c r="B78" s="1182" t="s">
        <v>408</v>
      </c>
      <c r="C78" s="1183"/>
      <c r="D78" s="1183"/>
      <c r="E78" s="1183"/>
      <c r="F78" s="1184"/>
      <c r="G78" s="1188"/>
      <c r="H78" s="1189"/>
      <c r="I78" s="1189"/>
      <c r="J78" s="1189"/>
      <c r="K78" s="1189"/>
      <c r="L78" s="1189"/>
      <c r="M78" s="1189"/>
      <c r="N78" s="1189"/>
      <c r="O78" s="1189"/>
      <c r="P78" s="1189"/>
      <c r="Q78" s="1189"/>
      <c r="R78" s="1189"/>
      <c r="S78" s="1189"/>
      <c r="T78" s="1189"/>
      <c r="U78" s="1189"/>
      <c r="V78" s="1189"/>
      <c r="W78" s="1189"/>
      <c r="X78" s="1189"/>
      <c r="Y78" s="1189"/>
      <c r="Z78" s="1189"/>
      <c r="AA78" s="1189"/>
      <c r="AB78" s="1189"/>
      <c r="AC78" s="1189"/>
      <c r="AD78" s="1189"/>
      <c r="AE78" s="1189"/>
      <c r="AF78" s="1189"/>
      <c r="AG78" s="1189"/>
      <c r="AH78" s="1189"/>
      <c r="AI78" s="1189"/>
      <c r="AJ78" s="1189"/>
      <c r="AK78" s="1189"/>
      <c r="AL78" s="1189"/>
      <c r="AM78" s="1189"/>
      <c r="AN78" s="1190"/>
    </row>
    <row r="79" spans="2:40">
      <c r="B79" s="1182" t="s">
        <v>412</v>
      </c>
      <c r="C79" s="1183"/>
      <c r="D79" s="1183"/>
      <c r="E79" s="1183"/>
      <c r="F79" s="1184"/>
      <c r="G79" s="1188"/>
      <c r="H79" s="1189"/>
      <c r="I79" s="1189"/>
      <c r="J79" s="1189"/>
      <c r="K79" s="1189"/>
      <c r="L79" s="1189"/>
      <c r="M79" s="1189"/>
      <c r="N79" s="1189"/>
      <c r="O79" s="1189"/>
      <c r="P79" s="1189"/>
      <c r="Q79" s="1189"/>
      <c r="R79" s="1189"/>
      <c r="S79" s="1189"/>
      <c r="T79" s="1190"/>
      <c r="U79" s="1182" t="s">
        <v>413</v>
      </c>
      <c r="V79" s="1183"/>
      <c r="W79" s="1183"/>
      <c r="X79" s="1183"/>
      <c r="Y79" s="1184"/>
      <c r="Z79" s="1185"/>
      <c r="AA79" s="1186"/>
      <c r="AB79" s="1186"/>
      <c r="AC79" s="1186"/>
      <c r="AD79" s="1186"/>
      <c r="AE79" s="1186"/>
      <c r="AF79" s="1186"/>
      <c r="AG79" s="1186"/>
      <c r="AH79" s="1186"/>
      <c r="AI79" s="1186"/>
      <c r="AJ79" s="1186"/>
      <c r="AK79" s="1186"/>
      <c r="AL79" s="1186"/>
      <c r="AM79" s="1186"/>
      <c r="AN79" s="1187"/>
    </row>
    <row r="80" spans="2:40">
      <c r="B80" s="1182" t="s">
        <v>409</v>
      </c>
      <c r="C80" s="1183"/>
      <c r="D80" s="1183"/>
      <c r="E80" s="1183"/>
      <c r="F80" s="1184"/>
      <c r="G80" s="1188"/>
      <c r="H80" s="1189"/>
      <c r="I80" s="1189"/>
      <c r="J80" s="1189"/>
      <c r="K80" s="1189"/>
      <c r="L80" s="1189"/>
      <c r="M80" s="1189"/>
      <c r="N80" s="1189"/>
      <c r="O80" s="1189"/>
      <c r="P80" s="1189"/>
      <c r="Q80" s="1189"/>
      <c r="R80" s="1189"/>
      <c r="S80" s="1189"/>
      <c r="T80" s="1189"/>
      <c r="U80" s="1189"/>
      <c r="V80" s="1189"/>
      <c r="W80" s="1189"/>
      <c r="X80" s="1189"/>
      <c r="Y80" s="1189"/>
      <c r="Z80" s="1189"/>
      <c r="AA80" s="1189"/>
      <c r="AB80" s="1189"/>
      <c r="AC80" s="1189"/>
      <c r="AD80" s="1189"/>
      <c r="AE80" s="1189"/>
      <c r="AF80" s="1189"/>
      <c r="AG80" s="1189"/>
      <c r="AH80" s="1189"/>
      <c r="AI80" s="1189"/>
      <c r="AJ80" s="1189"/>
      <c r="AK80" s="1189"/>
      <c r="AL80" s="1189"/>
      <c r="AM80" s="1189"/>
      <c r="AN80" s="1190"/>
    </row>
    <row r="81" spans="1:40">
      <c r="B81" s="1182" t="s">
        <v>410</v>
      </c>
      <c r="C81" s="1183"/>
      <c r="D81" s="1183"/>
      <c r="E81" s="1183"/>
      <c r="F81" s="1184"/>
      <c r="G81" s="1188"/>
      <c r="H81" s="1189"/>
      <c r="I81" s="1189"/>
      <c r="J81" s="1189"/>
      <c r="K81" s="1189"/>
      <c r="L81" s="1189"/>
      <c r="M81" s="1189"/>
      <c r="N81" s="1189"/>
      <c r="O81" s="1189"/>
      <c r="P81" s="1189"/>
      <c r="Q81" s="1189"/>
      <c r="R81" s="1189"/>
      <c r="S81" s="1189"/>
      <c r="T81" s="1190"/>
      <c r="U81" s="1182" t="s">
        <v>411</v>
      </c>
      <c r="V81" s="1183"/>
      <c r="W81" s="1183"/>
      <c r="X81" s="1183"/>
      <c r="Y81" s="1184"/>
      <c r="Z81" s="1185"/>
      <c r="AA81" s="1186"/>
      <c r="AB81" s="1186"/>
      <c r="AC81" s="1186"/>
      <c r="AD81" s="1186"/>
      <c r="AE81" s="1186"/>
      <c r="AF81" s="1186"/>
      <c r="AG81" s="1186"/>
      <c r="AH81" s="1186"/>
      <c r="AI81" s="1186"/>
      <c r="AJ81" s="1186"/>
      <c r="AK81" s="1186"/>
      <c r="AL81" s="1186"/>
      <c r="AM81" s="1186"/>
      <c r="AN81" s="1187"/>
    </row>
    <row r="82" spans="1:40" ht="3.75" customHeight="1"/>
    <row r="83" spans="1:40">
      <c r="B83" s="1182" t="s">
        <v>415</v>
      </c>
      <c r="C83" s="1183"/>
      <c r="D83" s="1183"/>
      <c r="E83" s="1183"/>
      <c r="F83" s="1183"/>
      <c r="G83" s="1183"/>
      <c r="H83" s="1183"/>
      <c r="I83" s="1183"/>
      <c r="J83" s="1184"/>
      <c r="K83" s="1189"/>
      <c r="L83" s="1189"/>
      <c r="M83" s="1189"/>
      <c r="N83" s="1189"/>
      <c r="O83" s="1189"/>
      <c r="P83" s="1189"/>
      <c r="Q83" s="1189"/>
      <c r="R83" s="1189"/>
      <c r="S83" s="1189"/>
      <c r="T83" s="1189"/>
      <c r="U83" s="1189"/>
      <c r="V83" s="1189"/>
      <c r="W83" s="1189"/>
      <c r="X83" s="1189"/>
      <c r="Y83" s="1189"/>
      <c r="Z83" s="1189"/>
      <c r="AA83" s="1189"/>
      <c r="AB83" s="1189"/>
      <c r="AC83" s="1189"/>
      <c r="AD83" s="1189"/>
      <c r="AE83" s="1189"/>
      <c r="AF83" s="1189"/>
      <c r="AG83" s="1189"/>
      <c r="AH83" s="1189"/>
      <c r="AI83" s="1189"/>
      <c r="AJ83" s="1189"/>
      <c r="AK83" s="1189"/>
      <c r="AL83" s="1189"/>
      <c r="AM83" s="1189"/>
      <c r="AN83" s="1190"/>
    </row>
    <row r="84" spans="1:40">
      <c r="B84" s="1182" t="s">
        <v>408</v>
      </c>
      <c r="C84" s="1183"/>
      <c r="D84" s="1183"/>
      <c r="E84" s="1183"/>
      <c r="F84" s="1184"/>
      <c r="G84" s="1188"/>
      <c r="H84" s="1189"/>
      <c r="I84" s="1189"/>
      <c r="J84" s="1189"/>
      <c r="K84" s="1189"/>
      <c r="L84" s="1189"/>
      <c r="M84" s="1189"/>
      <c r="N84" s="1189"/>
      <c r="O84" s="1189"/>
      <c r="P84" s="1189"/>
      <c r="Q84" s="1189"/>
      <c r="R84" s="1189"/>
      <c r="S84" s="1189"/>
      <c r="T84" s="1189"/>
      <c r="U84" s="1189"/>
      <c r="V84" s="1189"/>
      <c r="W84" s="1189"/>
      <c r="X84" s="1189"/>
      <c r="Y84" s="1189"/>
      <c r="Z84" s="1189"/>
      <c r="AA84" s="1189"/>
      <c r="AB84" s="1189"/>
      <c r="AC84" s="1189"/>
      <c r="AD84" s="1189"/>
      <c r="AE84" s="1189"/>
      <c r="AF84" s="1189"/>
      <c r="AG84" s="1189"/>
      <c r="AH84" s="1189"/>
      <c r="AI84" s="1189"/>
      <c r="AJ84" s="1189"/>
      <c r="AK84" s="1189"/>
      <c r="AL84" s="1189"/>
      <c r="AM84" s="1189"/>
      <c r="AN84" s="1190"/>
    </row>
    <row r="85" spans="1:40">
      <c r="B85" s="1182" t="s">
        <v>412</v>
      </c>
      <c r="C85" s="1183"/>
      <c r="D85" s="1183"/>
      <c r="E85" s="1183"/>
      <c r="F85" s="1184"/>
      <c r="G85" s="1188"/>
      <c r="H85" s="1189"/>
      <c r="I85" s="1189"/>
      <c r="J85" s="1189"/>
      <c r="K85" s="1189"/>
      <c r="L85" s="1189"/>
      <c r="M85" s="1189"/>
      <c r="N85" s="1189"/>
      <c r="O85" s="1189"/>
      <c r="P85" s="1189"/>
      <c r="Q85" s="1189"/>
      <c r="R85" s="1189"/>
      <c r="S85" s="1189"/>
      <c r="T85" s="1190"/>
      <c r="U85" s="1182" t="s">
        <v>413</v>
      </c>
      <c r="V85" s="1183"/>
      <c r="W85" s="1183"/>
      <c r="X85" s="1183"/>
      <c r="Y85" s="1184"/>
      <c r="Z85" s="1185"/>
      <c r="AA85" s="1186"/>
      <c r="AB85" s="1186"/>
      <c r="AC85" s="1186"/>
      <c r="AD85" s="1186"/>
      <c r="AE85" s="1186"/>
      <c r="AF85" s="1186"/>
      <c r="AG85" s="1186"/>
      <c r="AH85" s="1186"/>
      <c r="AI85" s="1186"/>
      <c r="AJ85" s="1186"/>
      <c r="AK85" s="1186"/>
      <c r="AL85" s="1186"/>
      <c r="AM85" s="1186"/>
      <c r="AN85" s="1187"/>
    </row>
    <row r="86" spans="1:40">
      <c r="B86" s="1182" t="s">
        <v>409</v>
      </c>
      <c r="C86" s="1183"/>
      <c r="D86" s="1183"/>
      <c r="E86" s="1183"/>
      <c r="F86" s="1184"/>
      <c r="G86" s="1188"/>
      <c r="H86" s="1189"/>
      <c r="I86" s="1189"/>
      <c r="J86" s="1189"/>
      <c r="K86" s="1189"/>
      <c r="L86" s="1189"/>
      <c r="M86" s="1189"/>
      <c r="N86" s="1189"/>
      <c r="O86" s="1189"/>
      <c r="P86" s="1189"/>
      <c r="Q86" s="1189"/>
      <c r="R86" s="1189"/>
      <c r="S86" s="1189"/>
      <c r="T86" s="1189"/>
      <c r="U86" s="1189"/>
      <c r="V86" s="1189"/>
      <c r="W86" s="1189"/>
      <c r="X86" s="1189"/>
      <c r="Y86" s="1189"/>
      <c r="Z86" s="1189"/>
      <c r="AA86" s="1189"/>
      <c r="AB86" s="1189"/>
      <c r="AC86" s="1189"/>
      <c r="AD86" s="1189"/>
      <c r="AE86" s="1189"/>
      <c r="AF86" s="1189"/>
      <c r="AG86" s="1189"/>
      <c r="AH86" s="1189"/>
      <c r="AI86" s="1189"/>
      <c r="AJ86" s="1189"/>
      <c r="AK86" s="1189"/>
      <c r="AL86" s="1189"/>
      <c r="AM86" s="1189"/>
      <c r="AN86" s="1190"/>
    </row>
    <row r="87" spans="1:40">
      <c r="B87" s="1182" t="s">
        <v>410</v>
      </c>
      <c r="C87" s="1183"/>
      <c r="D87" s="1183"/>
      <c r="E87" s="1183"/>
      <c r="F87" s="1184"/>
      <c r="G87" s="1188"/>
      <c r="H87" s="1189"/>
      <c r="I87" s="1189"/>
      <c r="J87" s="1189"/>
      <c r="K87" s="1189"/>
      <c r="L87" s="1189"/>
      <c r="M87" s="1189"/>
      <c r="N87" s="1189"/>
      <c r="O87" s="1189"/>
      <c r="P87" s="1189"/>
      <c r="Q87" s="1189"/>
      <c r="R87" s="1189"/>
      <c r="S87" s="1189"/>
      <c r="T87" s="1190"/>
      <c r="U87" s="1182" t="s">
        <v>411</v>
      </c>
      <c r="V87" s="1183"/>
      <c r="W87" s="1183"/>
      <c r="X87" s="1183"/>
      <c r="Y87" s="1184"/>
      <c r="Z87" s="1185"/>
      <c r="AA87" s="1186"/>
      <c r="AB87" s="1186"/>
      <c r="AC87" s="1186"/>
      <c r="AD87" s="1186"/>
      <c r="AE87" s="1186"/>
      <c r="AF87" s="1186"/>
      <c r="AG87" s="1186"/>
      <c r="AH87" s="1186"/>
      <c r="AI87" s="1186"/>
      <c r="AJ87" s="1186"/>
      <c r="AK87" s="1186"/>
      <c r="AL87" s="1186"/>
      <c r="AM87" s="1186"/>
      <c r="AN87" s="1187"/>
    </row>
    <row r="88" spans="1:40" ht="3.75" customHeight="1" thickBot="1">
      <c r="B88" s="455"/>
      <c r="C88" s="455"/>
      <c r="D88" s="455"/>
      <c r="E88" s="455"/>
      <c r="F88" s="455"/>
      <c r="G88" s="455"/>
      <c r="H88" s="455"/>
      <c r="I88" s="455"/>
      <c r="J88" s="455"/>
    </row>
    <row r="89" spans="1:40">
      <c r="A89" s="548"/>
      <c r="B89" s="549" t="s">
        <v>438</v>
      </c>
      <c r="C89" s="550"/>
      <c r="D89" s="550"/>
      <c r="E89" s="550"/>
      <c r="F89" s="550"/>
      <c r="G89" s="550"/>
      <c r="H89" s="550"/>
      <c r="I89" s="550"/>
      <c r="J89" s="550"/>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c r="AI89" s="548"/>
      <c r="AJ89" s="548"/>
      <c r="AK89" s="548"/>
      <c r="AL89" s="548"/>
      <c r="AM89" s="548"/>
      <c r="AN89" s="548"/>
    </row>
    <row r="90" spans="1:40" ht="3.75" customHeight="1">
      <c r="B90" s="534"/>
      <c r="C90" s="455"/>
      <c r="D90" s="455"/>
      <c r="E90" s="455"/>
      <c r="F90" s="455"/>
      <c r="G90" s="455"/>
      <c r="H90" s="455"/>
      <c r="I90" s="455"/>
      <c r="J90" s="455"/>
    </row>
    <row r="91" spans="1:40">
      <c r="B91" s="82" t="s">
        <v>429</v>
      </c>
    </row>
    <row r="92" spans="1:40" s="198" customFormat="1" ht="26.25" customHeight="1">
      <c r="B92" s="1094"/>
      <c r="C92" s="1094"/>
      <c r="D92" s="1094"/>
      <c r="E92" s="1094"/>
      <c r="F92" s="1094"/>
      <c r="G92" s="1094"/>
      <c r="H92" s="1094"/>
      <c r="I92" s="1094"/>
      <c r="J92" s="1094"/>
      <c r="K92" s="1093"/>
      <c r="L92" s="1093"/>
      <c r="M92" s="1093"/>
      <c r="N92" s="1093"/>
      <c r="O92" s="1193"/>
      <c r="P92" s="1291" t="s">
        <v>436</v>
      </c>
      <c r="Q92" s="1291"/>
      <c r="R92" s="1291"/>
      <c r="S92" s="1291"/>
      <c r="T92" s="1291"/>
      <c r="U92" s="1291"/>
      <c r="V92" s="1291" t="s">
        <v>278</v>
      </c>
      <c r="W92" s="1291"/>
      <c r="X92" s="1291"/>
      <c r="Y92" s="1291"/>
      <c r="Z92" s="1291" t="s">
        <v>416</v>
      </c>
      <c r="AA92" s="1291"/>
      <c r="AB92" s="1291"/>
      <c r="AC92" s="1291"/>
      <c r="AD92" s="1291" t="s">
        <v>422</v>
      </c>
      <c r="AE92" s="1291"/>
      <c r="AF92" s="1291"/>
      <c r="AG92" s="1291"/>
      <c r="AH92" s="1291"/>
      <c r="AI92" s="1291"/>
      <c r="AJ92" s="1291" t="s">
        <v>417</v>
      </c>
      <c r="AK92" s="1291"/>
      <c r="AL92" s="1291"/>
      <c r="AM92" s="1291"/>
    </row>
    <row r="93" spans="1:40">
      <c r="B93" s="1292" t="s">
        <v>393</v>
      </c>
      <c r="C93" s="1292"/>
      <c r="D93" s="1292"/>
      <c r="E93" s="1292"/>
      <c r="F93" s="1292"/>
      <c r="G93" s="1292"/>
      <c r="H93" s="1292"/>
      <c r="I93" s="1292"/>
      <c r="J93" s="1292"/>
      <c r="K93" s="1292"/>
      <c r="L93" s="1292"/>
      <c r="M93" s="1292"/>
      <c r="N93" s="1292"/>
      <c r="O93" s="1292"/>
      <c r="P93" s="566"/>
      <c r="Q93" s="566"/>
      <c r="R93" s="566"/>
      <c r="S93" s="566"/>
      <c r="T93" s="566"/>
      <c r="U93" s="566"/>
      <c r="V93" s="1293"/>
      <c r="W93" s="1293"/>
      <c r="X93" s="1293"/>
      <c r="Y93" s="1293"/>
      <c r="Z93" s="1293"/>
      <c r="AA93" s="1293"/>
      <c r="AB93" s="1293"/>
      <c r="AC93" s="1293"/>
      <c r="AD93" s="1293"/>
      <c r="AE93" s="1293"/>
      <c r="AF93" s="1293"/>
      <c r="AG93" s="1293"/>
      <c r="AH93" s="1293"/>
      <c r="AI93" s="1293"/>
      <c r="AJ93" s="1293"/>
      <c r="AK93" s="1293"/>
      <c r="AL93" s="1293"/>
      <c r="AM93" s="1294"/>
    </row>
    <row r="94" spans="1:40">
      <c r="B94" s="1200" t="s">
        <v>387</v>
      </c>
      <c r="C94" s="1201"/>
      <c r="D94" s="1201"/>
      <c r="E94" s="1201"/>
      <c r="F94" s="1201"/>
      <c r="G94" s="1201"/>
      <c r="H94" s="1201"/>
      <c r="I94" s="1201"/>
      <c r="J94" s="1201"/>
      <c r="K94" s="1201"/>
      <c r="L94" s="1201"/>
      <c r="M94" s="1201"/>
      <c r="N94" s="1201"/>
      <c r="O94" s="1201"/>
      <c r="P94" s="1295"/>
      <c r="Q94" s="1295"/>
      <c r="R94" s="1295"/>
      <c r="S94" s="1295"/>
      <c r="T94" s="1295"/>
      <c r="U94" s="1295"/>
      <c r="V94" s="1204"/>
      <c r="W94" s="1205"/>
      <c r="X94" s="1205"/>
      <c r="Y94" s="1205"/>
      <c r="Z94" s="1206"/>
      <c r="AA94" s="1206"/>
      <c r="AB94" s="1206"/>
      <c r="AC94" s="1206"/>
      <c r="AD94" s="1207"/>
      <c r="AE94" s="1207"/>
      <c r="AF94" s="1207"/>
      <c r="AG94" s="1207"/>
      <c r="AH94" s="1207"/>
      <c r="AI94" s="1207"/>
      <c r="AJ94" s="1289"/>
      <c r="AK94" s="1290"/>
      <c r="AL94" s="1290"/>
      <c r="AM94" s="1290"/>
    </row>
    <row r="95" spans="1:40">
      <c r="B95" s="1200" t="s">
        <v>388</v>
      </c>
      <c r="C95" s="1201"/>
      <c r="D95" s="1201"/>
      <c r="E95" s="1201"/>
      <c r="F95" s="1201"/>
      <c r="G95" s="1201"/>
      <c r="H95" s="1201"/>
      <c r="I95" s="1201"/>
      <c r="J95" s="1201"/>
      <c r="K95" s="1201"/>
      <c r="L95" s="1201"/>
      <c r="M95" s="1201"/>
      <c r="N95" s="1201"/>
      <c r="O95" s="1201"/>
      <c r="P95" s="1202"/>
      <c r="Q95" s="1203"/>
      <c r="R95" s="1203"/>
      <c r="S95" s="1203"/>
      <c r="T95" s="1203"/>
      <c r="U95" s="1203"/>
      <c r="V95" s="1302"/>
      <c r="W95" s="1303"/>
      <c r="X95" s="1303"/>
      <c r="Y95" s="1304"/>
      <c r="Z95" s="1206"/>
      <c r="AA95" s="1206"/>
      <c r="AB95" s="1206"/>
      <c r="AC95" s="1206"/>
      <c r="AD95" s="1207"/>
      <c r="AE95" s="1207"/>
      <c r="AF95" s="1207"/>
      <c r="AG95" s="1207"/>
      <c r="AH95" s="1207"/>
      <c r="AI95" s="1207"/>
      <c r="AJ95" s="1289"/>
      <c r="AK95" s="1290"/>
      <c r="AL95" s="1290"/>
      <c r="AM95" s="1290"/>
    </row>
    <row r="96" spans="1:40">
      <c r="B96" s="1296" t="s">
        <v>418</v>
      </c>
      <c r="C96" s="1292"/>
      <c r="D96" s="1292"/>
      <c r="E96" s="1292"/>
      <c r="F96" s="1292"/>
      <c r="G96" s="1292"/>
      <c r="H96" s="1292"/>
      <c r="I96" s="1292"/>
      <c r="J96" s="1292"/>
      <c r="K96" s="1292"/>
      <c r="L96" s="1292"/>
      <c r="M96" s="1292"/>
      <c r="N96" s="1292"/>
      <c r="O96" s="1292"/>
      <c r="P96" s="1297"/>
      <c r="Q96" s="1297"/>
      <c r="R96" s="1297"/>
      <c r="S96" s="1297"/>
      <c r="T96" s="1297"/>
      <c r="U96" s="1297"/>
      <c r="V96" s="1298"/>
      <c r="W96" s="1298"/>
      <c r="X96" s="1298"/>
      <c r="Y96" s="1298"/>
      <c r="Z96" s="1299"/>
      <c r="AA96" s="1299"/>
      <c r="AB96" s="1299"/>
      <c r="AC96" s="1299"/>
      <c r="AD96" s="1297"/>
      <c r="AE96" s="1297"/>
      <c r="AF96" s="1297"/>
      <c r="AG96" s="1297"/>
      <c r="AH96" s="1297"/>
      <c r="AI96" s="1297"/>
      <c r="AJ96" s="1300"/>
      <c r="AK96" s="1300"/>
      <c r="AL96" s="1300"/>
      <c r="AM96" s="1301"/>
    </row>
    <row r="97" spans="1:49">
      <c r="B97" s="1200" t="s">
        <v>464</v>
      </c>
      <c r="C97" s="1201"/>
      <c r="D97" s="1201"/>
      <c r="E97" s="1201"/>
      <c r="F97" s="1201"/>
      <c r="G97" s="1201"/>
      <c r="H97" s="1201"/>
      <c r="I97" s="1201"/>
      <c r="J97" s="1201"/>
      <c r="K97" s="1201"/>
      <c r="L97" s="1201"/>
      <c r="M97" s="1201"/>
      <c r="N97" s="1201"/>
      <c r="O97" s="1201"/>
      <c r="P97" s="1305"/>
      <c r="Q97" s="1305"/>
      <c r="R97" s="1305"/>
      <c r="S97" s="1305"/>
      <c r="T97" s="1305"/>
      <c r="U97" s="1305"/>
      <c r="V97" s="1204"/>
      <c r="W97" s="1205"/>
      <c r="X97" s="1205"/>
      <c r="Y97" s="1205"/>
      <c r="Z97" s="1206"/>
      <c r="AA97" s="1206"/>
      <c r="AB97" s="1206"/>
      <c r="AC97" s="1206"/>
      <c r="AD97" s="1207"/>
      <c r="AE97" s="1207"/>
      <c r="AF97" s="1207"/>
      <c r="AG97" s="1207"/>
      <c r="AH97" s="1207"/>
      <c r="AI97" s="1207"/>
      <c r="AJ97" s="1289"/>
      <c r="AK97" s="1290"/>
      <c r="AL97" s="1290"/>
      <c r="AM97" s="1290"/>
    </row>
    <row r="98" spans="1:49">
      <c r="B98" s="1296" t="s">
        <v>419</v>
      </c>
      <c r="C98" s="1292"/>
      <c r="D98" s="1292"/>
      <c r="E98" s="1292"/>
      <c r="F98" s="1292"/>
      <c r="G98" s="1292"/>
      <c r="H98" s="1292"/>
      <c r="I98" s="1292"/>
      <c r="J98" s="1292"/>
      <c r="K98" s="1292"/>
      <c r="L98" s="1292"/>
      <c r="M98" s="1292"/>
      <c r="N98" s="1292"/>
      <c r="O98" s="1292"/>
      <c r="P98" s="1297"/>
      <c r="Q98" s="1297"/>
      <c r="R98" s="1297"/>
      <c r="S98" s="1297"/>
      <c r="T98" s="1297"/>
      <c r="U98" s="1297"/>
      <c r="V98" s="1298"/>
      <c r="W98" s="1298"/>
      <c r="X98" s="1298"/>
      <c r="Y98" s="1298"/>
      <c r="Z98" s="1299"/>
      <c r="AA98" s="1299"/>
      <c r="AB98" s="1299"/>
      <c r="AC98" s="1299"/>
      <c r="AD98" s="1297"/>
      <c r="AE98" s="1297"/>
      <c r="AF98" s="1297"/>
      <c r="AG98" s="1297"/>
      <c r="AH98" s="1297"/>
      <c r="AI98" s="1297"/>
      <c r="AJ98" s="1300"/>
      <c r="AK98" s="1300"/>
      <c r="AL98" s="1300"/>
      <c r="AM98" s="1301"/>
    </row>
    <row r="99" spans="1:49">
      <c r="B99" s="1200" t="s">
        <v>389</v>
      </c>
      <c r="C99" s="1201"/>
      <c r="D99" s="1201"/>
      <c r="E99" s="1201"/>
      <c r="F99" s="1201"/>
      <c r="G99" s="1201"/>
      <c r="H99" s="1201"/>
      <c r="I99" s="1201"/>
      <c r="J99" s="1201"/>
      <c r="K99" s="1201"/>
      <c r="L99" s="1201"/>
      <c r="M99" s="1201"/>
      <c r="N99" s="1201"/>
      <c r="O99" s="1201"/>
      <c r="P99" s="1305"/>
      <c r="Q99" s="1305"/>
      <c r="R99" s="1305"/>
      <c r="S99" s="1305"/>
      <c r="T99" s="1305"/>
      <c r="U99" s="1305"/>
      <c r="V99" s="1204"/>
      <c r="W99" s="1205"/>
      <c r="X99" s="1205"/>
      <c r="Y99" s="1205"/>
      <c r="Z99" s="1206"/>
      <c r="AA99" s="1206"/>
      <c r="AB99" s="1206"/>
      <c r="AC99" s="1206"/>
      <c r="AD99" s="1207"/>
      <c r="AE99" s="1207"/>
      <c r="AF99" s="1207"/>
      <c r="AG99" s="1207"/>
      <c r="AH99" s="1207"/>
      <c r="AI99" s="1207"/>
      <c r="AJ99" s="1289"/>
      <c r="AK99" s="1290"/>
      <c r="AL99" s="1290"/>
      <c r="AM99" s="1290"/>
    </row>
    <row r="100" spans="1:49">
      <c r="B100" s="1200" t="s">
        <v>390</v>
      </c>
      <c r="C100" s="1201"/>
      <c r="D100" s="1201"/>
      <c r="E100" s="1201"/>
      <c r="F100" s="1201"/>
      <c r="G100" s="1201"/>
      <c r="H100" s="1201"/>
      <c r="I100" s="1201"/>
      <c r="J100" s="1201"/>
      <c r="K100" s="1201"/>
      <c r="L100" s="1201"/>
      <c r="M100" s="1201"/>
      <c r="N100" s="1201"/>
      <c r="O100" s="1201"/>
      <c r="P100" s="1305"/>
      <c r="Q100" s="1305"/>
      <c r="R100" s="1305"/>
      <c r="S100" s="1305"/>
      <c r="T100" s="1305"/>
      <c r="U100" s="1305"/>
      <c r="V100" s="1204"/>
      <c r="W100" s="1205"/>
      <c r="X100" s="1205"/>
      <c r="Y100" s="1205"/>
      <c r="Z100" s="1206"/>
      <c r="AA100" s="1206"/>
      <c r="AB100" s="1206"/>
      <c r="AC100" s="1206"/>
      <c r="AD100" s="1207"/>
      <c r="AE100" s="1207"/>
      <c r="AF100" s="1207"/>
      <c r="AG100" s="1207"/>
      <c r="AH100" s="1207"/>
      <c r="AI100" s="1207"/>
      <c r="AJ100" s="1289"/>
      <c r="AK100" s="1290"/>
      <c r="AL100" s="1290"/>
      <c r="AM100" s="1290"/>
    </row>
    <row r="101" spans="1:49" ht="3.75" customHeight="1">
      <c r="P101" s="537"/>
      <c r="Q101" s="537"/>
      <c r="R101" s="537"/>
      <c r="S101" s="537"/>
      <c r="T101" s="537"/>
      <c r="U101" s="537"/>
      <c r="Z101" s="547"/>
      <c r="AA101" s="547"/>
      <c r="AB101" s="547"/>
      <c r="AC101" s="547"/>
    </row>
    <row r="102" spans="1:49">
      <c r="B102" s="82" t="s">
        <v>423</v>
      </c>
      <c r="P102" s="537"/>
      <c r="Q102" s="537"/>
      <c r="R102" s="537"/>
      <c r="S102" s="537"/>
      <c r="T102" s="537"/>
      <c r="U102" s="537"/>
      <c r="Z102" s="547"/>
      <c r="AA102" s="547"/>
      <c r="AB102" s="547"/>
      <c r="AC102" s="547"/>
    </row>
    <row r="103" spans="1:49" ht="26.25" customHeight="1">
      <c r="B103" s="1313"/>
      <c r="C103" s="1314"/>
      <c r="D103" s="1314"/>
      <c r="E103" s="1314"/>
      <c r="F103" s="1314"/>
      <c r="G103" s="1314"/>
      <c r="H103" s="1314"/>
      <c r="I103" s="1314"/>
      <c r="J103" s="1314"/>
      <c r="K103" s="1314"/>
      <c r="L103" s="1314"/>
      <c r="M103" s="1314"/>
      <c r="N103" s="1314"/>
      <c r="O103" s="1314"/>
      <c r="P103" s="1315" t="s">
        <v>437</v>
      </c>
      <c r="Q103" s="1315"/>
      <c r="R103" s="1315"/>
      <c r="S103" s="1315"/>
      <c r="T103" s="1315"/>
      <c r="U103" s="1315"/>
      <c r="V103" s="1291" t="s">
        <v>278</v>
      </c>
      <c r="W103" s="1291"/>
      <c r="X103" s="1291"/>
      <c r="Y103" s="1291"/>
      <c r="Z103" s="1306" t="s">
        <v>416</v>
      </c>
      <c r="AA103" s="1306"/>
      <c r="AB103" s="1306"/>
      <c r="AC103" s="1306"/>
      <c r="AD103" s="1291" t="s">
        <v>423</v>
      </c>
      <c r="AE103" s="1291"/>
      <c r="AF103" s="1291"/>
      <c r="AG103" s="1291"/>
      <c r="AH103" s="1291"/>
      <c r="AI103" s="1291"/>
    </row>
    <row r="104" spans="1:49">
      <c r="B104" s="1296" t="s">
        <v>393</v>
      </c>
      <c r="C104" s="1292"/>
      <c r="D104" s="1292"/>
      <c r="E104" s="1292"/>
      <c r="F104" s="1292"/>
      <c r="G104" s="1292"/>
      <c r="H104" s="1292"/>
      <c r="I104" s="1292"/>
      <c r="J104" s="1292"/>
      <c r="K104" s="1292"/>
      <c r="L104" s="1292"/>
      <c r="M104" s="1292"/>
      <c r="N104" s="1292"/>
      <c r="O104" s="1292"/>
      <c r="P104" s="566"/>
      <c r="Q104" s="566"/>
      <c r="R104" s="566"/>
      <c r="S104" s="566"/>
      <c r="T104" s="566"/>
      <c r="U104" s="566"/>
      <c r="V104" s="1293"/>
      <c r="W104" s="1293"/>
      <c r="X104" s="1293"/>
      <c r="Y104" s="1293"/>
      <c r="Z104" s="1293"/>
      <c r="AA104" s="1293"/>
      <c r="AB104" s="1293"/>
      <c r="AC104" s="1293"/>
      <c r="AD104" s="1293"/>
      <c r="AE104" s="1293"/>
      <c r="AF104" s="1293"/>
      <c r="AG104" s="1293"/>
      <c r="AH104" s="1293"/>
      <c r="AI104" s="1294"/>
      <c r="AJ104" s="1319"/>
      <c r="AK104" s="1192"/>
      <c r="AL104" s="1192"/>
      <c r="AM104" s="1192"/>
    </row>
    <row r="105" spans="1:49">
      <c r="B105" s="1200" t="s">
        <v>387</v>
      </c>
      <c r="C105" s="1201"/>
      <c r="D105" s="1201"/>
      <c r="E105" s="1201"/>
      <c r="F105" s="1201"/>
      <c r="G105" s="1201"/>
      <c r="H105" s="1201"/>
      <c r="I105" s="1201"/>
      <c r="J105" s="1201"/>
      <c r="K105" s="1201"/>
      <c r="L105" s="1201"/>
      <c r="M105" s="1201"/>
      <c r="N105" s="1201"/>
      <c r="O105" s="1201"/>
      <c r="P105" s="1295"/>
      <c r="Q105" s="1295"/>
      <c r="R105" s="1295"/>
      <c r="S105" s="1295"/>
      <c r="T105" s="1295"/>
      <c r="U105" s="1295"/>
      <c r="V105" s="1204"/>
      <c r="W105" s="1205"/>
      <c r="X105" s="1205"/>
      <c r="Y105" s="1205"/>
      <c r="Z105" s="1206"/>
      <c r="AA105" s="1206"/>
      <c r="AB105" s="1206"/>
      <c r="AC105" s="1206"/>
      <c r="AD105" s="1307">
        <f>ROUND(P105*V105*Z105*10,0)</f>
        <v>0</v>
      </c>
      <c r="AE105" s="1307"/>
      <c r="AF105" s="1307"/>
      <c r="AG105" s="1307"/>
      <c r="AH105" s="1307"/>
      <c r="AI105" s="1307"/>
    </row>
    <row r="106" spans="1:49">
      <c r="B106" s="1200" t="s">
        <v>388</v>
      </c>
      <c r="C106" s="1201"/>
      <c r="D106" s="1201"/>
      <c r="E106" s="1201"/>
      <c r="F106" s="1201"/>
      <c r="G106" s="1201"/>
      <c r="H106" s="1201"/>
      <c r="I106" s="1201"/>
      <c r="J106" s="1201"/>
      <c r="K106" s="1201"/>
      <c r="L106" s="1201"/>
      <c r="M106" s="1201"/>
      <c r="N106" s="1201"/>
      <c r="O106" s="1201"/>
      <c r="P106" s="1309"/>
      <c r="Q106" s="1310"/>
      <c r="R106" s="1310"/>
      <c r="S106" s="1310"/>
      <c r="T106" s="1310"/>
      <c r="U106" s="1310"/>
      <c r="V106" s="1311"/>
      <c r="W106" s="1311"/>
      <c r="X106" s="1311"/>
      <c r="Y106" s="1312"/>
      <c r="Z106" s="1206"/>
      <c r="AA106" s="1206"/>
      <c r="AB106" s="1206"/>
      <c r="AC106" s="1206"/>
      <c r="AD106" s="1307">
        <f>ROUND(P105*V105*Z106*10,0)</f>
        <v>0</v>
      </c>
      <c r="AE106" s="1307"/>
      <c r="AF106" s="1307"/>
      <c r="AG106" s="1307"/>
      <c r="AH106" s="1307"/>
      <c r="AI106" s="1307"/>
    </row>
    <row r="107" spans="1:49">
      <c r="B107" s="1296" t="s">
        <v>418</v>
      </c>
      <c r="C107" s="1292"/>
      <c r="D107" s="1292"/>
      <c r="E107" s="1292"/>
      <c r="F107" s="1292"/>
      <c r="G107" s="1292"/>
      <c r="H107" s="1292"/>
      <c r="I107" s="1292"/>
      <c r="J107" s="1292"/>
      <c r="K107" s="1292"/>
      <c r="L107" s="1292"/>
      <c r="M107" s="1292"/>
      <c r="N107" s="1292"/>
      <c r="O107" s="1292"/>
      <c r="P107" s="1297"/>
      <c r="Q107" s="1297"/>
      <c r="R107" s="1297"/>
      <c r="S107" s="1297"/>
      <c r="T107" s="1297"/>
      <c r="U107" s="1297"/>
      <c r="V107" s="1298"/>
      <c r="W107" s="1298"/>
      <c r="X107" s="1298"/>
      <c r="Y107" s="1298"/>
      <c r="Z107" s="1299"/>
      <c r="AA107" s="1299"/>
      <c r="AB107" s="1299"/>
      <c r="AC107" s="1299"/>
      <c r="AD107" s="1297"/>
      <c r="AE107" s="1297"/>
      <c r="AF107" s="1297"/>
      <c r="AG107" s="1297"/>
      <c r="AH107" s="1297"/>
      <c r="AI107" s="1308"/>
      <c r="AW107" s="83" t="s">
        <v>103</v>
      </c>
    </row>
    <row r="108" spans="1:49">
      <c r="B108" s="1200" t="s">
        <v>464</v>
      </c>
      <c r="C108" s="1201"/>
      <c r="D108" s="1201"/>
      <c r="E108" s="1201"/>
      <c r="F108" s="1201"/>
      <c r="G108" s="1201"/>
      <c r="H108" s="1201"/>
      <c r="I108" s="1201"/>
      <c r="J108" s="1201"/>
      <c r="K108" s="1201"/>
      <c r="L108" s="1201"/>
      <c r="M108" s="1201"/>
      <c r="N108" s="1201"/>
      <c r="O108" s="1201"/>
      <c r="P108" s="1305"/>
      <c r="Q108" s="1305"/>
      <c r="R108" s="1305"/>
      <c r="S108" s="1305"/>
      <c r="T108" s="1305"/>
      <c r="U108" s="1305"/>
      <c r="V108" s="1204"/>
      <c r="W108" s="1205"/>
      <c r="X108" s="1205"/>
      <c r="Y108" s="1205"/>
      <c r="Z108" s="1206"/>
      <c r="AA108" s="1206"/>
      <c r="AB108" s="1206"/>
      <c r="AC108" s="1206"/>
      <c r="AD108" s="1307">
        <f>P108*V108*Z108*10</f>
        <v>0</v>
      </c>
      <c r="AE108" s="1307"/>
      <c r="AF108" s="1307"/>
      <c r="AG108" s="1307"/>
      <c r="AH108" s="1307"/>
      <c r="AI108" s="1307"/>
    </row>
    <row r="109" spans="1:49">
      <c r="B109" s="1296" t="s">
        <v>419</v>
      </c>
      <c r="C109" s="1292"/>
      <c r="D109" s="1292"/>
      <c r="E109" s="1292"/>
      <c r="F109" s="1292"/>
      <c r="G109" s="1292"/>
      <c r="H109" s="1292"/>
      <c r="I109" s="1292"/>
      <c r="J109" s="1292"/>
      <c r="K109" s="1292"/>
      <c r="L109" s="1292"/>
      <c r="M109" s="1292"/>
      <c r="N109" s="1292"/>
      <c r="O109" s="1292"/>
      <c r="P109" s="1297"/>
      <c r="Q109" s="1297"/>
      <c r="R109" s="1297"/>
      <c r="S109" s="1297"/>
      <c r="T109" s="1297"/>
      <c r="U109" s="1297"/>
      <c r="V109" s="1298"/>
      <c r="W109" s="1298"/>
      <c r="X109" s="1298"/>
      <c r="Y109" s="1298"/>
      <c r="Z109" s="1299"/>
      <c r="AA109" s="1299"/>
      <c r="AB109" s="1299"/>
      <c r="AC109" s="1299"/>
      <c r="AD109" s="1297"/>
      <c r="AE109" s="1297"/>
      <c r="AF109" s="1297"/>
      <c r="AG109" s="1297"/>
      <c r="AH109" s="1297"/>
      <c r="AI109" s="1308"/>
    </row>
    <row r="110" spans="1:49">
      <c r="B110" s="1200" t="s">
        <v>389</v>
      </c>
      <c r="C110" s="1201"/>
      <c r="D110" s="1201"/>
      <c r="E110" s="1201"/>
      <c r="F110" s="1201"/>
      <c r="G110" s="1201"/>
      <c r="H110" s="1201"/>
      <c r="I110" s="1201"/>
      <c r="J110" s="1201"/>
      <c r="K110" s="1201"/>
      <c r="L110" s="1201"/>
      <c r="M110" s="1201"/>
      <c r="N110" s="1201"/>
      <c r="O110" s="1201"/>
      <c r="P110" s="1305"/>
      <c r="Q110" s="1305"/>
      <c r="R110" s="1305"/>
      <c r="S110" s="1305"/>
      <c r="T110" s="1305"/>
      <c r="U110" s="1305"/>
      <c r="V110" s="1204"/>
      <c r="W110" s="1205"/>
      <c r="X110" s="1205"/>
      <c r="Y110" s="1205"/>
      <c r="Z110" s="1206"/>
      <c r="AA110" s="1206"/>
      <c r="AB110" s="1206"/>
      <c r="AC110" s="1206"/>
      <c r="AD110" s="1207"/>
      <c r="AE110" s="1207"/>
      <c r="AF110" s="1207"/>
      <c r="AG110" s="1207"/>
      <c r="AH110" s="1207"/>
      <c r="AI110" s="1207"/>
    </row>
    <row r="111" spans="1:49">
      <c r="B111" s="1200" t="s">
        <v>390</v>
      </c>
      <c r="C111" s="1201"/>
      <c r="D111" s="1201"/>
      <c r="E111" s="1201"/>
      <c r="F111" s="1201"/>
      <c r="G111" s="1201"/>
      <c r="H111" s="1201"/>
      <c r="I111" s="1201"/>
      <c r="J111" s="1201"/>
      <c r="K111" s="1201"/>
      <c r="L111" s="1201"/>
      <c r="M111" s="1201"/>
      <c r="N111" s="1201"/>
      <c r="O111" s="1201"/>
      <c r="P111" s="1305"/>
      <c r="Q111" s="1305"/>
      <c r="R111" s="1305"/>
      <c r="S111" s="1305"/>
      <c r="T111" s="1305"/>
      <c r="U111" s="1305"/>
      <c r="V111" s="1204"/>
      <c r="W111" s="1205"/>
      <c r="X111" s="1205"/>
      <c r="Y111" s="1205"/>
      <c r="Z111" s="1206"/>
      <c r="AA111" s="1206"/>
      <c r="AB111" s="1206"/>
      <c r="AC111" s="1206"/>
      <c r="AD111" s="1207"/>
      <c r="AE111" s="1207"/>
      <c r="AF111" s="1207"/>
      <c r="AG111" s="1207"/>
      <c r="AH111" s="1207"/>
      <c r="AI111" s="1207"/>
    </row>
    <row r="112" spans="1:49" ht="3.75" customHeight="1" thickBo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51" ht="15.75" customHeight="1">
      <c r="B113" s="82" t="s">
        <v>420</v>
      </c>
    </row>
    <row r="114" spans="2:51">
      <c r="B114" s="83" t="s">
        <v>421</v>
      </c>
    </row>
    <row r="115" spans="2:51">
      <c r="B115" s="1215" t="s">
        <v>442</v>
      </c>
      <c r="C115" s="1215"/>
      <c r="D115" s="1215"/>
      <c r="E115" s="1215"/>
      <c r="F115" s="1215"/>
      <c r="G115" s="1215"/>
      <c r="H115" s="1215"/>
      <c r="I115" s="1215"/>
      <c r="J115" s="1215"/>
      <c r="K115" s="1215"/>
      <c r="L115" s="1215"/>
      <c r="M115" s="1215"/>
      <c r="N115" s="1215"/>
      <c r="O115" s="1215"/>
      <c r="P115" s="1215"/>
      <c r="Q115" s="1215"/>
      <c r="R115" s="1215"/>
      <c r="S115" s="1215"/>
      <c r="T115" s="1215"/>
      <c r="U115" s="1215"/>
      <c r="V115" s="1215"/>
      <c r="W115" s="1215"/>
      <c r="X115" s="1215"/>
      <c r="Y115" s="1215"/>
      <c r="Z115" s="1215"/>
      <c r="AA115" s="82"/>
      <c r="AB115" s="82"/>
      <c r="AC115" s="1216">
        <f>'Cost Certification 3335'!J194</f>
        <v>0</v>
      </c>
      <c r="AD115" s="1216"/>
      <c r="AE115" s="1216"/>
      <c r="AF115" s="1216"/>
      <c r="AG115" s="1216"/>
      <c r="AH115" s="1216"/>
      <c r="AI115" s="1216"/>
      <c r="AJ115" s="1216"/>
      <c r="AK115" s="1216"/>
      <c r="AL115" s="1216"/>
      <c r="AM115" s="1216"/>
    </row>
    <row r="116" spans="2:51">
      <c r="B116" s="83"/>
    </row>
    <row r="118" spans="2:51">
      <c r="B118" s="1129" t="s">
        <v>398</v>
      </c>
      <c r="C118" s="1194"/>
      <c r="D118" s="1194"/>
      <c r="E118" s="1194"/>
      <c r="F118" s="1194"/>
      <c r="G118" s="1194"/>
      <c r="H118" s="1194"/>
      <c r="I118" s="1194"/>
      <c r="J118" s="1194"/>
      <c r="K118" s="1194"/>
      <c r="L118" s="1194"/>
      <c r="M118" s="1194"/>
      <c r="N118" s="1194"/>
      <c r="O118" s="1194"/>
      <c r="P118" s="1194"/>
      <c r="Q118" s="1194"/>
      <c r="R118" s="1194"/>
      <c r="S118" s="1194"/>
      <c r="T118" s="1194"/>
      <c r="U118" s="1194"/>
      <c r="V118" s="1194"/>
      <c r="W118" s="1194"/>
      <c r="X118" s="1194"/>
      <c r="Y118" s="1194"/>
      <c r="Z118" s="1194"/>
      <c r="AC118" s="1196">
        <f>Y35</f>
        <v>0</v>
      </c>
      <c r="AD118" s="1196"/>
      <c r="AE118" s="1196"/>
      <c r="AF118" s="1196"/>
      <c r="AG118" s="1196"/>
      <c r="AH118" s="1196"/>
      <c r="AI118" s="1196"/>
      <c r="AJ118" s="1196"/>
      <c r="AK118" s="1196"/>
      <c r="AL118" s="1196"/>
      <c r="AM118" s="1196"/>
    </row>
    <row r="119" spans="2:51">
      <c r="B119" s="1129" t="s">
        <v>399</v>
      </c>
      <c r="C119" s="1194"/>
      <c r="D119" s="1194"/>
      <c r="E119" s="1194"/>
      <c r="F119" s="1194"/>
      <c r="G119" s="1194"/>
      <c r="H119" s="1194"/>
      <c r="I119" s="1194"/>
      <c r="J119" s="1194"/>
      <c r="K119" s="1194"/>
      <c r="L119" s="1194"/>
      <c r="M119" s="1194"/>
      <c r="N119" s="1194"/>
      <c r="O119" s="1194"/>
      <c r="P119" s="1194"/>
      <c r="Q119" s="1194"/>
      <c r="R119" s="1194"/>
      <c r="S119" s="1194"/>
      <c r="T119" s="1194"/>
      <c r="U119" s="1194"/>
      <c r="V119" s="1194"/>
      <c r="W119" s="1194"/>
      <c r="X119" s="1194"/>
      <c r="Y119" s="1194"/>
      <c r="Z119" s="1194"/>
      <c r="AC119" s="1197">
        <f>Y43</f>
        <v>0</v>
      </c>
      <c r="AD119" s="1197"/>
      <c r="AE119" s="1197"/>
      <c r="AF119" s="1197"/>
      <c r="AG119" s="1197"/>
      <c r="AH119" s="1197"/>
      <c r="AI119" s="1197"/>
      <c r="AJ119" s="1197"/>
      <c r="AK119" s="1197"/>
      <c r="AL119" s="1197"/>
      <c r="AM119" s="1197"/>
    </row>
    <row r="120" spans="2:51">
      <c r="B120" s="1129" t="s">
        <v>404</v>
      </c>
      <c r="C120" s="1194"/>
      <c r="D120" s="1194"/>
      <c r="E120" s="1194"/>
      <c r="F120" s="1194"/>
      <c r="G120" s="1194"/>
      <c r="H120" s="1194"/>
      <c r="I120" s="1194"/>
      <c r="J120" s="1194"/>
      <c r="K120" s="1194"/>
      <c r="L120" s="1194"/>
      <c r="M120" s="1194"/>
      <c r="N120" s="1194"/>
      <c r="O120" s="1194"/>
      <c r="P120" s="1194"/>
      <c r="Q120" s="1194"/>
      <c r="R120" s="1194"/>
      <c r="S120" s="1194"/>
      <c r="T120" s="1194"/>
      <c r="U120" s="1194"/>
      <c r="V120" s="1194"/>
      <c r="W120" s="1194"/>
      <c r="X120" s="1194"/>
      <c r="Y120" s="1194"/>
      <c r="Z120" s="1194"/>
      <c r="AC120" s="1197">
        <f>Y48</f>
        <v>0</v>
      </c>
      <c r="AD120" s="1197"/>
      <c r="AE120" s="1197"/>
      <c r="AF120" s="1197"/>
      <c r="AG120" s="1197"/>
      <c r="AH120" s="1197"/>
      <c r="AI120" s="1197"/>
      <c r="AJ120" s="1197"/>
      <c r="AK120" s="1197"/>
      <c r="AL120" s="1197"/>
      <c r="AM120" s="1197"/>
    </row>
    <row r="121" spans="2:51">
      <c r="B121" s="1129" t="s">
        <v>425</v>
      </c>
      <c r="C121" s="1194"/>
      <c r="D121" s="1194"/>
      <c r="E121" s="1194"/>
      <c r="F121" s="1194"/>
      <c r="G121" s="1194"/>
      <c r="H121" s="1194"/>
      <c r="I121" s="1194"/>
      <c r="J121" s="1194"/>
      <c r="K121" s="1194"/>
      <c r="L121" s="1194"/>
      <c r="M121" s="1194"/>
      <c r="N121" s="1194"/>
      <c r="O121" s="1194"/>
      <c r="P121" s="1194"/>
      <c r="Q121" s="1194"/>
      <c r="R121" s="1194"/>
      <c r="S121" s="1194"/>
      <c r="T121" s="1194"/>
      <c r="U121" s="1194"/>
      <c r="V121" s="1194"/>
      <c r="W121" s="1194"/>
      <c r="X121" s="1194"/>
      <c r="Y121" s="1194"/>
      <c r="Z121" s="1194"/>
      <c r="AC121" s="1197">
        <f>Y61</f>
        <v>0</v>
      </c>
      <c r="AD121" s="1197"/>
      <c r="AE121" s="1197"/>
      <c r="AF121" s="1197"/>
      <c r="AG121" s="1197"/>
      <c r="AH121" s="1197"/>
      <c r="AI121" s="1197"/>
      <c r="AJ121" s="1197"/>
      <c r="AK121" s="1197"/>
      <c r="AL121" s="1197"/>
      <c r="AM121" s="1197"/>
    </row>
    <row r="122" spans="2:51">
      <c r="B122" s="1129" t="s">
        <v>426</v>
      </c>
      <c r="C122" s="1194"/>
      <c r="D122" s="1194"/>
      <c r="E122" s="1194"/>
      <c r="F122" s="1194"/>
      <c r="G122" s="1194"/>
      <c r="H122" s="1194"/>
      <c r="I122" s="1194"/>
      <c r="J122" s="1194"/>
      <c r="K122" s="1194"/>
      <c r="L122" s="1194"/>
      <c r="M122" s="1194"/>
      <c r="N122" s="1194"/>
      <c r="O122" s="1194"/>
      <c r="P122" s="1194"/>
      <c r="Q122" s="1194"/>
      <c r="R122" s="1194"/>
      <c r="S122" s="1194"/>
      <c r="T122" s="1194"/>
      <c r="U122" s="1194"/>
      <c r="V122" s="1194"/>
      <c r="W122" s="1194"/>
      <c r="X122" s="1194"/>
      <c r="Y122" s="1194"/>
      <c r="Z122" s="1194"/>
      <c r="AC122" s="1197">
        <f>SUM(AD105:AI106)</f>
        <v>0</v>
      </c>
      <c r="AD122" s="1197"/>
      <c r="AE122" s="1197"/>
      <c r="AF122" s="1197"/>
      <c r="AG122" s="1197"/>
      <c r="AH122" s="1197"/>
      <c r="AI122" s="1197"/>
      <c r="AJ122" s="1197"/>
      <c r="AK122" s="1197"/>
      <c r="AL122" s="1197"/>
      <c r="AM122" s="1197"/>
    </row>
    <row r="123" spans="2:51">
      <c r="B123" s="1129" t="s">
        <v>427</v>
      </c>
      <c r="C123" s="1194"/>
      <c r="D123" s="1194"/>
      <c r="E123" s="1194"/>
      <c r="F123" s="1194"/>
      <c r="G123" s="1194"/>
      <c r="H123" s="1194"/>
      <c r="I123" s="1194"/>
      <c r="J123" s="1194"/>
      <c r="K123" s="1194"/>
      <c r="L123" s="1194"/>
      <c r="M123" s="1194"/>
      <c r="N123" s="1194"/>
      <c r="O123" s="1194"/>
      <c r="P123" s="1194"/>
      <c r="Q123" s="1194"/>
      <c r="R123" s="1194"/>
      <c r="S123" s="1194"/>
      <c r="T123" s="1194"/>
      <c r="U123" s="1194"/>
      <c r="V123" s="1194"/>
      <c r="W123" s="1194"/>
      <c r="X123" s="1194"/>
      <c r="Y123" s="1194"/>
      <c r="Z123" s="1194"/>
      <c r="AC123" s="1197">
        <f>AD108</f>
        <v>0</v>
      </c>
      <c r="AD123" s="1197"/>
      <c r="AE123" s="1197"/>
      <c r="AF123" s="1197"/>
      <c r="AG123" s="1197"/>
      <c r="AH123" s="1197"/>
      <c r="AI123" s="1197"/>
      <c r="AJ123" s="1197"/>
      <c r="AK123" s="1197"/>
      <c r="AL123" s="1197"/>
      <c r="AM123" s="1197"/>
    </row>
    <row r="124" spans="2:51">
      <c r="B124" s="1129" t="s">
        <v>428</v>
      </c>
      <c r="C124" s="1194"/>
      <c r="D124" s="1194"/>
      <c r="E124" s="1194"/>
      <c r="F124" s="1194"/>
      <c r="G124" s="1194"/>
      <c r="H124" s="1194"/>
      <c r="I124" s="1194"/>
      <c r="J124" s="1194"/>
      <c r="K124" s="1194"/>
      <c r="L124" s="1194"/>
      <c r="M124" s="1194"/>
      <c r="N124" s="1194"/>
      <c r="O124" s="1194"/>
      <c r="P124" s="1194"/>
      <c r="Q124" s="1194"/>
      <c r="R124" s="1194"/>
      <c r="S124" s="1194"/>
      <c r="T124" s="1194"/>
      <c r="U124" s="1194"/>
      <c r="V124" s="1194"/>
      <c r="W124" s="1194"/>
      <c r="X124" s="1194"/>
      <c r="Y124" s="1194"/>
      <c r="Z124" s="1194"/>
      <c r="AC124" s="1197">
        <f>SUM(AD110:AI111)</f>
        <v>0</v>
      </c>
      <c r="AD124" s="1197"/>
      <c r="AE124" s="1197"/>
      <c r="AF124" s="1197"/>
      <c r="AG124" s="1197"/>
      <c r="AH124" s="1197"/>
      <c r="AI124" s="1197"/>
      <c r="AJ124" s="1197"/>
      <c r="AK124" s="1197"/>
      <c r="AL124" s="1197"/>
      <c r="AM124" s="1197"/>
    </row>
    <row r="125" spans="2:51" ht="3.75" customHeight="1">
      <c r="B125" s="1129"/>
      <c r="C125" s="1194"/>
      <c r="D125" s="1194"/>
      <c r="E125" s="1194"/>
      <c r="F125" s="1194"/>
      <c r="G125" s="1194"/>
      <c r="H125" s="1194"/>
      <c r="I125" s="1194"/>
      <c r="J125" s="1194"/>
      <c r="K125" s="1194"/>
      <c r="L125" s="1194"/>
      <c r="M125" s="1194"/>
      <c r="N125" s="1194"/>
      <c r="O125" s="1194"/>
      <c r="P125" s="1194"/>
      <c r="Q125" s="1194"/>
      <c r="R125" s="1194"/>
      <c r="S125" s="1194"/>
      <c r="T125" s="1194"/>
      <c r="U125" s="1194"/>
      <c r="V125" s="1194"/>
      <c r="W125" s="1194"/>
      <c r="X125" s="1194"/>
      <c r="Y125" s="1194"/>
      <c r="Z125" s="1194"/>
      <c r="AC125" s="1198"/>
      <c r="AD125" s="1198"/>
      <c r="AE125" s="1198"/>
      <c r="AF125" s="1198"/>
      <c r="AG125" s="1198"/>
      <c r="AH125" s="1198"/>
      <c r="AI125" s="1198"/>
      <c r="AJ125" s="1198"/>
      <c r="AK125" s="1198"/>
      <c r="AL125" s="1198"/>
      <c r="AM125" s="1198"/>
    </row>
    <row r="126" spans="2:51" ht="15.75">
      <c r="B126" s="1195" t="s">
        <v>47</v>
      </c>
      <c r="C126" s="1195"/>
      <c r="D126" s="1195"/>
      <c r="E126" s="1195"/>
      <c r="F126" s="1195"/>
      <c r="G126" s="1195"/>
      <c r="H126" s="1195"/>
      <c r="I126" s="1195"/>
      <c r="J126" s="1195"/>
      <c r="K126" s="1195"/>
      <c r="L126" s="1195"/>
      <c r="M126" s="1195"/>
      <c r="N126" s="1195"/>
      <c r="O126" s="1195"/>
      <c r="P126" s="1195"/>
      <c r="Q126" s="1195"/>
      <c r="R126" s="1195"/>
      <c r="S126" s="1195"/>
      <c r="T126" s="1195"/>
      <c r="U126" s="1195"/>
      <c r="V126" s="1195"/>
      <c r="W126" s="1195"/>
      <c r="X126" s="1195"/>
      <c r="Y126" s="1195"/>
      <c r="Z126" s="1195"/>
      <c r="AA126" s="82"/>
      <c r="AB126" s="82"/>
      <c r="AC126" s="1199">
        <f>SUM(AC118:AM124)</f>
        <v>0</v>
      </c>
      <c r="AD126" s="1199"/>
      <c r="AE126" s="1199"/>
      <c r="AF126" s="1199"/>
      <c r="AG126" s="1199"/>
      <c r="AH126" s="1199"/>
      <c r="AI126" s="1199"/>
      <c r="AJ126" s="1199"/>
      <c r="AK126" s="1199"/>
      <c r="AL126" s="1199"/>
      <c r="AM126" s="1199"/>
      <c r="AP126" s="1191">
        <f>AC115-AC126</f>
        <v>0</v>
      </c>
      <c r="AQ126" s="1192"/>
      <c r="AR126" s="1192"/>
      <c r="AS126" s="1192"/>
      <c r="AT126" s="1192"/>
      <c r="AU126" s="1192"/>
      <c r="AV126" s="1192"/>
      <c r="AW126" s="1192"/>
      <c r="AX126" s="1192"/>
      <c r="AY126" s="1192"/>
    </row>
    <row r="127" spans="2:51" ht="3.75" customHeight="1">
      <c r="B127" s="1129"/>
      <c r="C127" s="1194"/>
      <c r="D127" s="1194"/>
      <c r="E127" s="1194"/>
      <c r="F127" s="1194"/>
      <c r="G127" s="1194"/>
      <c r="H127" s="1194"/>
      <c r="I127" s="1194"/>
      <c r="J127" s="1194"/>
      <c r="K127" s="1194"/>
      <c r="L127" s="1194"/>
      <c r="M127" s="1194"/>
      <c r="N127" s="1194"/>
      <c r="O127" s="1194"/>
      <c r="P127" s="1194"/>
      <c r="Q127" s="1194"/>
      <c r="R127" s="1194"/>
      <c r="S127" s="1194"/>
      <c r="T127" s="1194"/>
      <c r="U127" s="1194"/>
      <c r="V127" s="1194"/>
      <c r="W127" s="1194"/>
      <c r="X127" s="1194"/>
      <c r="Y127" s="1194"/>
      <c r="Z127" s="1194"/>
      <c r="AC127" s="1198"/>
      <c r="AD127" s="1198"/>
      <c r="AE127" s="1198"/>
      <c r="AF127" s="1198"/>
      <c r="AG127" s="1198"/>
      <c r="AH127" s="1198"/>
      <c r="AI127" s="1198"/>
      <c r="AJ127" s="1198"/>
      <c r="AK127" s="1198"/>
      <c r="AL127" s="1198"/>
      <c r="AM127" s="1198"/>
    </row>
    <row r="128" spans="2:51">
      <c r="AC128" s="1214" t="str">
        <f>IF(AP126&lt;&gt;0,"COSTS DO NOT EQUAL FUNDING","")</f>
        <v/>
      </c>
      <c r="AD128" s="1214"/>
      <c r="AE128" s="1214"/>
      <c r="AF128" s="1214"/>
      <c r="AG128" s="1214"/>
      <c r="AH128" s="1214"/>
      <c r="AI128" s="1214"/>
      <c r="AJ128" s="1214"/>
      <c r="AK128" s="1214"/>
      <c r="AL128" s="1214"/>
      <c r="AM128" s="1214"/>
    </row>
  </sheetData>
  <sheetProtection algorithmName="SHA-512" hashValue="8HotA6HmZnZOBF+GXu0ucGBnxpq1apyJRiAo92Q3H49RRNkpGI18WwE3J0rAlCtG9RovU1yMdlxmeRT8bI4QPg==" saltValue="8osKvWpfXfq6wZ9y1IBg1w==" spinCount="100000" sheet="1" selectLockedCells="1"/>
  <customSheetViews>
    <customSheetView guid="{FB69FFF1-34BD-45AF-976A-153282F1EF02}" scale="115" showGridLines="0">
      <selection activeCell="B9" sqref="B9:X9"/>
      <rowBreaks count="1" manualBreakCount="1">
        <brk id="59" max="39" man="1"/>
      </rowBreaks>
      <pageMargins left="0.7" right="0.7" top="0.75" bottom="0.75" header="0.3" footer="0.3"/>
      <pageSetup scale="78" orientation="portrait" r:id="rId1"/>
    </customSheetView>
  </customSheetViews>
  <mergeCells count="357">
    <mergeCell ref="AH4:AN4"/>
    <mergeCell ref="AH3:AN3"/>
    <mergeCell ref="Z3:AG3"/>
    <mergeCell ref="S3:Y3"/>
    <mergeCell ref="B3:R3"/>
    <mergeCell ref="Z4:AG4"/>
    <mergeCell ref="S4:Y4"/>
    <mergeCell ref="AJ104:AM104"/>
    <mergeCell ref="G86:AN86"/>
    <mergeCell ref="B87:F87"/>
    <mergeCell ref="G87:T87"/>
    <mergeCell ref="B78:F78"/>
    <mergeCell ref="G78:AN78"/>
    <mergeCell ref="B79:F79"/>
    <mergeCell ref="G79:T79"/>
    <mergeCell ref="B80:F80"/>
    <mergeCell ref="G80:AN80"/>
    <mergeCell ref="Z79:AN79"/>
    <mergeCell ref="U81:Y81"/>
    <mergeCell ref="Z81:AN81"/>
    <mergeCell ref="U85:Y85"/>
    <mergeCell ref="Z85:AN85"/>
    <mergeCell ref="U87:Y87"/>
    <mergeCell ref="Z87:AN87"/>
    <mergeCell ref="G84:AN84"/>
    <mergeCell ref="B84:F84"/>
    <mergeCell ref="B81:F81"/>
    <mergeCell ref="G81:T81"/>
    <mergeCell ref="B103:O103"/>
    <mergeCell ref="P103:U103"/>
    <mergeCell ref="V103:Y103"/>
    <mergeCell ref="B111:O111"/>
    <mergeCell ref="P111:U111"/>
    <mergeCell ref="V111:Y111"/>
    <mergeCell ref="Z111:AC111"/>
    <mergeCell ref="AD111:AI111"/>
    <mergeCell ref="B110:O110"/>
    <mergeCell ref="P110:U110"/>
    <mergeCell ref="V110:Y110"/>
    <mergeCell ref="Z110:AC110"/>
    <mergeCell ref="AD110:AI110"/>
    <mergeCell ref="B109:O109"/>
    <mergeCell ref="P109:U109"/>
    <mergeCell ref="V109:Y109"/>
    <mergeCell ref="Z109:AC109"/>
    <mergeCell ref="AD109:AI109"/>
    <mergeCell ref="B108:O108"/>
    <mergeCell ref="P108:U108"/>
    <mergeCell ref="V108:Y108"/>
    <mergeCell ref="Z108:AC108"/>
    <mergeCell ref="AD108:AI108"/>
    <mergeCell ref="B107:O107"/>
    <mergeCell ref="P107:U107"/>
    <mergeCell ref="V107:Y107"/>
    <mergeCell ref="Z107:AC107"/>
    <mergeCell ref="AD107:AI107"/>
    <mergeCell ref="B106:O106"/>
    <mergeCell ref="P106:U106"/>
    <mergeCell ref="V106:Y106"/>
    <mergeCell ref="Z106:AC106"/>
    <mergeCell ref="AD106:AI106"/>
    <mergeCell ref="B105:O105"/>
    <mergeCell ref="P105:U105"/>
    <mergeCell ref="V105:Y105"/>
    <mergeCell ref="Z105:AC105"/>
    <mergeCell ref="AD105:AI105"/>
    <mergeCell ref="B104:O104"/>
    <mergeCell ref="V104:Y104"/>
    <mergeCell ref="Z104:AC104"/>
    <mergeCell ref="AD104:AI104"/>
    <mergeCell ref="Z103:AC103"/>
    <mergeCell ref="AD103:AI103"/>
    <mergeCell ref="B100:O100"/>
    <mergeCell ref="P100:U100"/>
    <mergeCell ref="V100:Y100"/>
    <mergeCell ref="Z100:AC100"/>
    <mergeCell ref="AD100:AI100"/>
    <mergeCell ref="AJ100:AM100"/>
    <mergeCell ref="B99:O99"/>
    <mergeCell ref="P99:U99"/>
    <mergeCell ref="V99:Y99"/>
    <mergeCell ref="Z99:AC99"/>
    <mergeCell ref="AD99:AI99"/>
    <mergeCell ref="AJ99:AM99"/>
    <mergeCell ref="B98:O98"/>
    <mergeCell ref="P98:U98"/>
    <mergeCell ref="V98:Y98"/>
    <mergeCell ref="Z98:AC98"/>
    <mergeCell ref="AD98:AI98"/>
    <mergeCell ref="AJ98:AM98"/>
    <mergeCell ref="B97:O97"/>
    <mergeCell ref="P97:U97"/>
    <mergeCell ref="V97:Y97"/>
    <mergeCell ref="Z97:AC97"/>
    <mergeCell ref="AD97:AI97"/>
    <mergeCell ref="AJ97:AM97"/>
    <mergeCell ref="B96:O96"/>
    <mergeCell ref="P96:U96"/>
    <mergeCell ref="V96:Y96"/>
    <mergeCell ref="Z96:AC96"/>
    <mergeCell ref="AD96:AI96"/>
    <mergeCell ref="AJ96:AM96"/>
    <mergeCell ref="V95:Y95"/>
    <mergeCell ref="Z95:AC95"/>
    <mergeCell ref="AD95:AI95"/>
    <mergeCell ref="AJ95:AM95"/>
    <mergeCell ref="AJ94:AM94"/>
    <mergeCell ref="B66:F66"/>
    <mergeCell ref="G66:AN66"/>
    <mergeCell ref="G69:T69"/>
    <mergeCell ref="G67:T67"/>
    <mergeCell ref="G68:AN68"/>
    <mergeCell ref="AJ92:AM92"/>
    <mergeCell ref="B93:O93"/>
    <mergeCell ref="V93:Y93"/>
    <mergeCell ref="Z93:AC93"/>
    <mergeCell ref="AD93:AI93"/>
    <mergeCell ref="AJ93:AM93"/>
    <mergeCell ref="P94:U94"/>
    <mergeCell ref="P92:U92"/>
    <mergeCell ref="V92:Y92"/>
    <mergeCell ref="AD92:AI92"/>
    <mergeCell ref="Z92:AC92"/>
    <mergeCell ref="U69:Y69"/>
    <mergeCell ref="Z69:AN69"/>
    <mergeCell ref="B69:F69"/>
    <mergeCell ref="U67:Y67"/>
    <mergeCell ref="Z67:AN67"/>
    <mergeCell ref="B85:F85"/>
    <mergeCell ref="G85:T85"/>
    <mergeCell ref="B86:F86"/>
    <mergeCell ref="AE38:AN38"/>
    <mergeCell ref="AE39:AN39"/>
    <mergeCell ref="AE40:AN40"/>
    <mergeCell ref="AE41:AN41"/>
    <mergeCell ref="AE42:AN42"/>
    <mergeCell ref="B38:X38"/>
    <mergeCell ref="B42:X42"/>
    <mergeCell ref="Y48:AD48"/>
    <mergeCell ref="AE48:AH48"/>
    <mergeCell ref="AI48:AK48"/>
    <mergeCell ref="Y47:AD47"/>
    <mergeCell ref="Y46:AD46"/>
    <mergeCell ref="B46:N46"/>
    <mergeCell ref="B41:X41"/>
    <mergeCell ref="B40:X40"/>
    <mergeCell ref="B39:X39"/>
    <mergeCell ref="B47:N47"/>
    <mergeCell ref="O47:X47"/>
    <mergeCell ref="AE47:AN47"/>
    <mergeCell ref="O46:X46"/>
    <mergeCell ref="AE46:AN46"/>
    <mergeCell ref="AL48:AN48"/>
    <mergeCell ref="B58:X58"/>
    <mergeCell ref="Y12:AD12"/>
    <mergeCell ref="AE14:AH14"/>
    <mergeCell ref="AE15:AH15"/>
    <mergeCell ref="B9:X9"/>
    <mergeCell ref="B10:X10"/>
    <mergeCell ref="B11:X11"/>
    <mergeCell ref="B12:X12"/>
    <mergeCell ref="B13:X13"/>
    <mergeCell ref="B14:X14"/>
    <mergeCell ref="B15:X15"/>
    <mergeCell ref="AL33:AN33"/>
    <mergeCell ref="B34:C34"/>
    <mergeCell ref="D34:P34"/>
    <mergeCell ref="U34:X34"/>
    <mergeCell ref="Y34:AD34"/>
    <mergeCell ref="AE34:AH34"/>
    <mergeCell ref="AI34:AK34"/>
    <mergeCell ref="AI9:AK9"/>
    <mergeCell ref="AE9:AH9"/>
    <mergeCell ref="AE10:AH10"/>
    <mergeCell ref="AE11:AH11"/>
    <mergeCell ref="AE12:AH12"/>
    <mergeCell ref="AE13:AH13"/>
    <mergeCell ref="AI29:AK29"/>
    <mergeCell ref="AI26:AK26"/>
    <mergeCell ref="AI27:AK27"/>
    <mergeCell ref="AI11:AK11"/>
    <mergeCell ref="AI12:AK12"/>
    <mergeCell ref="AI13:AK13"/>
    <mergeCell ref="AI14:AK14"/>
    <mergeCell ref="AI15:AK15"/>
    <mergeCell ref="Y15:AD15"/>
    <mergeCell ref="Y13:AD13"/>
    <mergeCell ref="Y14:AD14"/>
    <mergeCell ref="AL20:AN20"/>
    <mergeCell ref="U20:X20"/>
    <mergeCell ref="Y20:AD20"/>
    <mergeCell ref="AE20:AH20"/>
    <mergeCell ref="AI20:AK20"/>
    <mergeCell ref="B20:T20"/>
    <mergeCell ref="U19:X19"/>
    <mergeCell ref="Y19:AD19"/>
    <mergeCell ref="AE19:AH19"/>
    <mergeCell ref="AI19:AK19"/>
    <mergeCell ref="AL19:AN19"/>
    <mergeCell ref="B19:T19"/>
    <mergeCell ref="Y16:AD16"/>
    <mergeCell ref="B16:X16"/>
    <mergeCell ref="AL34:AN34"/>
    <mergeCell ref="Q34:T34"/>
    <mergeCell ref="B33:C33"/>
    <mergeCell ref="D33:P33"/>
    <mergeCell ref="U33:X33"/>
    <mergeCell ref="Y33:AD33"/>
    <mergeCell ref="AE33:AH33"/>
    <mergeCell ref="AI33:AK33"/>
    <mergeCell ref="AL31:AN31"/>
    <mergeCell ref="B32:C32"/>
    <mergeCell ref="D32:P32"/>
    <mergeCell ref="U32:X32"/>
    <mergeCell ref="Y32:AD32"/>
    <mergeCell ref="AE32:AH32"/>
    <mergeCell ref="AI32:AK32"/>
    <mergeCell ref="AL32:AN32"/>
    <mergeCell ref="B31:C31"/>
    <mergeCell ref="D31:P31"/>
    <mergeCell ref="U31:X31"/>
    <mergeCell ref="Y31:AD31"/>
    <mergeCell ref="AE31:AH31"/>
    <mergeCell ref="AI31:AK31"/>
    <mergeCell ref="AL29:AN29"/>
    <mergeCell ref="B30:C30"/>
    <mergeCell ref="D30:P30"/>
    <mergeCell ref="U30:X30"/>
    <mergeCell ref="Y30:AD30"/>
    <mergeCell ref="AE30:AH30"/>
    <mergeCell ref="AI30:AK30"/>
    <mergeCell ref="AL30:AN30"/>
    <mergeCell ref="Q30:T30"/>
    <mergeCell ref="B29:C29"/>
    <mergeCell ref="D29:P29"/>
    <mergeCell ref="U29:X29"/>
    <mergeCell ref="Y29:AD29"/>
    <mergeCell ref="AE29:AH29"/>
    <mergeCell ref="Q28:T28"/>
    <mergeCell ref="Q29:T29"/>
    <mergeCell ref="Q31:T31"/>
    <mergeCell ref="Q32:T32"/>
    <mergeCell ref="AL26:AN26"/>
    <mergeCell ref="AL27:AN27"/>
    <mergeCell ref="B27:C27"/>
    <mergeCell ref="Y27:AD27"/>
    <mergeCell ref="U27:X27"/>
    <mergeCell ref="Q26:T26"/>
    <mergeCell ref="Q27:T27"/>
    <mergeCell ref="D28:P28"/>
    <mergeCell ref="B26:C26"/>
    <mergeCell ref="U26:X26"/>
    <mergeCell ref="Y26:AD26"/>
    <mergeCell ref="AE26:AH26"/>
    <mergeCell ref="AE27:AH27"/>
    <mergeCell ref="B28:C28"/>
    <mergeCell ref="D26:P26"/>
    <mergeCell ref="D27:P27"/>
    <mergeCell ref="U28:X28"/>
    <mergeCell ref="Y28:AD28"/>
    <mergeCell ref="AE28:AH28"/>
    <mergeCell ref="AI28:AK28"/>
    <mergeCell ref="AL28:AN28"/>
    <mergeCell ref="B121:Z121"/>
    <mergeCell ref="B122:Z122"/>
    <mergeCell ref="B4:R4"/>
    <mergeCell ref="Y9:AD9"/>
    <mergeCell ref="Y10:AD10"/>
    <mergeCell ref="AI10:AK10"/>
    <mergeCell ref="B118:Z118"/>
    <mergeCell ref="B119:Z119"/>
    <mergeCell ref="B120:Z120"/>
    <mergeCell ref="Y58:AD58"/>
    <mergeCell ref="B59:X59"/>
    <mergeCell ref="Y59:AD59"/>
    <mergeCell ref="B60:X60"/>
    <mergeCell ref="Y60:AD60"/>
    <mergeCell ref="B61:X61"/>
    <mergeCell ref="Y61:AD61"/>
    <mergeCell ref="Q33:T33"/>
    <mergeCell ref="Y42:AD42"/>
    <mergeCell ref="Y40:AD40"/>
    <mergeCell ref="Y41:AD41"/>
    <mergeCell ref="Y38:AD38"/>
    <mergeCell ref="Y11:AD11"/>
    <mergeCell ref="B51:X51"/>
    <mergeCell ref="Y51:AD51"/>
    <mergeCell ref="B52:X52"/>
    <mergeCell ref="Y52:AD52"/>
    <mergeCell ref="B53:X53"/>
    <mergeCell ref="Y53:AD53"/>
    <mergeCell ref="B54:X54"/>
    <mergeCell ref="Y54:AD54"/>
    <mergeCell ref="B57:X57"/>
    <mergeCell ref="Y57:AD57"/>
    <mergeCell ref="B55:X55"/>
    <mergeCell ref="Y55:AD55"/>
    <mergeCell ref="B56:X56"/>
    <mergeCell ref="Y56:AD56"/>
    <mergeCell ref="B35:X35"/>
    <mergeCell ref="Y35:AD35"/>
    <mergeCell ref="B21:X21"/>
    <mergeCell ref="Y21:AD21"/>
    <mergeCell ref="B43:X43"/>
    <mergeCell ref="Y43:AD43"/>
    <mergeCell ref="B48:X48"/>
    <mergeCell ref="Y39:AD39"/>
    <mergeCell ref="AC128:AM128"/>
    <mergeCell ref="B115:Z115"/>
    <mergeCell ref="AC115:AM115"/>
    <mergeCell ref="B65:J65"/>
    <mergeCell ref="K65:AN65"/>
    <mergeCell ref="B83:J83"/>
    <mergeCell ref="B77:J77"/>
    <mergeCell ref="B71:J71"/>
    <mergeCell ref="K83:AN83"/>
    <mergeCell ref="K77:AN77"/>
    <mergeCell ref="K71:AN71"/>
    <mergeCell ref="B68:F68"/>
    <mergeCell ref="B67:F67"/>
    <mergeCell ref="U79:Y79"/>
    <mergeCell ref="U75:Y75"/>
    <mergeCell ref="Z75:AN75"/>
    <mergeCell ref="AP126:AY126"/>
    <mergeCell ref="K92:O92"/>
    <mergeCell ref="B92:J92"/>
    <mergeCell ref="B123:Z123"/>
    <mergeCell ref="B124:Z124"/>
    <mergeCell ref="B125:Z125"/>
    <mergeCell ref="B126:Z126"/>
    <mergeCell ref="B127:Z127"/>
    <mergeCell ref="AC118:AM118"/>
    <mergeCell ref="AC119:AM119"/>
    <mergeCell ref="AC120:AM120"/>
    <mergeCell ref="AC121:AM121"/>
    <mergeCell ref="AC122:AM122"/>
    <mergeCell ref="AC123:AM123"/>
    <mergeCell ref="AC124:AM124"/>
    <mergeCell ref="AC125:AM125"/>
    <mergeCell ref="AC126:AM126"/>
    <mergeCell ref="B95:O95"/>
    <mergeCell ref="P95:U95"/>
    <mergeCell ref="AC127:AM127"/>
    <mergeCell ref="B94:O94"/>
    <mergeCell ref="V94:Y94"/>
    <mergeCell ref="Z94:AC94"/>
    <mergeCell ref="AD94:AI94"/>
    <mergeCell ref="U73:Y73"/>
    <mergeCell ref="Z73:AN73"/>
    <mergeCell ref="B72:F72"/>
    <mergeCell ref="G72:AN72"/>
    <mergeCell ref="B73:F73"/>
    <mergeCell ref="G73:T73"/>
    <mergeCell ref="B74:F74"/>
    <mergeCell ref="G74:AN74"/>
    <mergeCell ref="B75:F75"/>
    <mergeCell ref="G75:T75"/>
  </mergeCells>
  <conditionalFormatting sqref="B4">
    <cfRule type="cellIs" dxfId="17" priority="12" operator="equal">
      <formula>0</formula>
    </cfRule>
  </conditionalFormatting>
  <conditionalFormatting sqref="B10:AK15 B20:AN20 B27:AN34 B39:AN42 B47:AN47 B52:AD60 G66:AN66 G67:T67 Z67:AN67 G68:AN68 G69:T69 Z69:AN69 G72:AN72 G73:T73 Z73:AN73 G74:AN74 G75:T75 Z75:AN75 G78:AN78 G79:T79 Z79:AN79 G80:AN80 G81:T81 Z81:AN81 G84:AN84 G85:T85 Z85:AN85 G86:AN86 G87:T87 Z87:AN87 Z95:AM95 P97:AM97 P99:AM100 Z105:AI106 P108:AI108 P110:AI111">
    <cfRule type="containsBlanks" dxfId="16" priority="11">
      <formula>LEN(TRIM(B10))=0</formula>
    </cfRule>
  </conditionalFormatting>
  <conditionalFormatting sqref="K65:AN65 K71:AN71 K77:AN77 K83:AN83">
    <cfRule type="containsBlanks" dxfId="15" priority="14">
      <formula>LEN(TRIM(K65))=0</formula>
    </cfRule>
  </conditionalFormatting>
  <conditionalFormatting sqref="P105:Y105">
    <cfRule type="containsBlanks" dxfId="14" priority="2">
      <formula>LEN(TRIM(P105))=0</formula>
    </cfRule>
  </conditionalFormatting>
  <conditionalFormatting sqref="P94:AM94">
    <cfRule type="containsBlanks" dxfId="13" priority="5">
      <formula>LEN(TRIM(P94))=0</formula>
    </cfRule>
  </conditionalFormatting>
  <conditionalFormatting sqref="S4">
    <cfRule type="cellIs" dxfId="12" priority="6" operator="equal">
      <formula>0</formula>
    </cfRule>
  </conditionalFormatting>
  <conditionalFormatting sqref="Z4:AN4">
    <cfRule type="cellIs" dxfId="11" priority="1" operator="equal">
      <formula>0</formula>
    </cfRule>
  </conditionalFormatting>
  <conditionalFormatting sqref="AC126:AM126">
    <cfRule type="cellIs" dxfId="10" priority="10" operator="notEqual">
      <formula>$AC$115</formula>
    </cfRule>
  </conditionalFormatting>
  <conditionalFormatting sqref="AC128:AM128">
    <cfRule type="notContainsBlanks" dxfId="9" priority="13">
      <formula>LEN(TRIM(AC128))&gt;0</formula>
    </cfRule>
  </conditionalFormatting>
  <pageMargins left="1.25" right="0.5" top="0.5" bottom="0.75" header="0.3" footer="0.3"/>
  <pageSetup scale="75" fitToHeight="0" orientation="portrait" r:id="rId2"/>
  <headerFooter>
    <oddFooter>&amp;L&amp;8Rev. 11/2023</oddFooter>
  </headerFooter>
  <rowBreaks count="1" manualBreakCount="1">
    <brk id="6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Instructions</vt:lpstr>
      <vt:lpstr>Cost Certification 3335</vt:lpstr>
      <vt:lpstr>Itemized Cost Detail 3335-A</vt:lpstr>
      <vt:lpstr>Applicable Fraction 3335-B</vt:lpstr>
      <vt:lpstr>Qualified Basis 3335-C</vt:lpstr>
      <vt:lpstr>Allocated Credit 3335-CS </vt:lpstr>
      <vt:lpstr>Contact Information 3335-D</vt:lpstr>
      <vt:lpstr>Owner's Certification 3335-E</vt:lpstr>
      <vt:lpstr>MHDC 3341 - Sources</vt:lpstr>
      <vt:lpstr>3350 GAP Sheet</vt:lpstr>
      <vt:lpstr>Sheet3</vt:lpstr>
      <vt:lpstr>GAP</vt:lpstr>
      <vt:lpstr>Sheet2</vt:lpstr>
      <vt:lpstr>Months</vt:lpstr>
      <vt:lpstr>'3350 GAP Sheet'!Print_Area</vt:lpstr>
      <vt:lpstr>'Applicable Fraction 3335-B'!Print_Area</vt:lpstr>
      <vt:lpstr>'Cost Certification 3335'!Print_Area</vt:lpstr>
      <vt:lpstr>GAP!Print_Area</vt:lpstr>
      <vt:lpstr>Instructions!Print_Area</vt:lpstr>
      <vt:lpstr>'MHDC 3341 - Sources'!Print_Area</vt:lpstr>
      <vt:lpstr>'Owner''s Certification 3335-E'!Print_Area</vt:lpstr>
      <vt:lpstr>'Qualified Basis 3335-C'!Print_Area</vt:lpstr>
      <vt:lpstr>'Cost Certification 3335'!Print_Titles</vt:lpstr>
      <vt:lpstr>'Itemized Cost Detail 3335-A'!Print_Titles</vt:lpstr>
      <vt:lpstr>'MHDC 3341 - Sources'!Print_Titles</vt:lpstr>
      <vt:lpstr>Project_Type</vt:lpstr>
      <vt:lpstr>Versions</vt:lpstr>
      <vt:lpstr>YesNo</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gmeyer</dc:creator>
  <cp:lastModifiedBy>Racheal Wood</cp:lastModifiedBy>
  <cp:lastPrinted>2026-06-15T16:25:02Z</cp:lastPrinted>
  <dcterms:created xsi:type="dcterms:W3CDTF">2007-05-02T14:16:48Z</dcterms:created>
  <dcterms:modified xsi:type="dcterms:W3CDTF">2026-06-26T20:24:13Z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C:\DOCUME~1\esmith\LOCALS~1\Temp\CVTD4.tmp</vt:lpwstr>
  </property>
</Properties>
</file>