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ental Production\CHIEF UNDERWRITER\2022 Documents\Policies and Procedures\Moved to S Drive\"/>
    </mc:Choice>
  </mc:AlternateContent>
  <workbookProtection workbookPassword="CE34" lockStructure="1"/>
  <bookViews>
    <workbookView xWindow="9585" yWindow="-15" windowWidth="9660" windowHeight="11640"/>
  </bookViews>
  <sheets>
    <sheet name="HOME Unit Analysis" sheetId="4" r:id="rId1"/>
  </sheets>
  <externalReferences>
    <externalReference r:id="rId2"/>
  </externalReferences>
  <definedNames>
    <definedName name="_2013">#REF!</definedName>
    <definedName name="_2013A">#REF!</definedName>
    <definedName name="AMP">0</definedName>
    <definedName name="Choose1">'[1]Options 1'!$A$20:$A$26</definedName>
    <definedName name="County">'[1]County &amp; Region'!$A$2:$A$117</definedName>
    <definedName name="Minority1">'[1]Options 1'!$E$2:$E$6</definedName>
    <definedName name="Options">'[1]Options 1'!$B$1:$B$3</definedName>
    <definedName name="_xlnm.Print_Area" localSheetId="0">'HOME Unit Analysis'!$A$1:$I$47</definedName>
    <definedName name="Schools">'[1]Options 1'!$Q$2:$Q$527</definedName>
    <definedName name="STATES2">'[1]Options 1'!$N$2:$N$54</definedName>
  </definedNames>
  <calcPr calcId="162913"/>
</workbook>
</file>

<file path=xl/calcChain.xml><?xml version="1.0" encoding="utf-8"?>
<calcChain xmlns="http://schemas.openxmlformats.org/spreadsheetml/2006/main">
  <c r="B13" i="4" l="1"/>
  <c r="E12" i="4" l="1"/>
  <c r="F1" i="4" l="1"/>
  <c r="M5" i="4"/>
  <c r="B31" i="4" l="1"/>
  <c r="C30" i="4"/>
  <c r="C29" i="4"/>
  <c r="L16" i="4" s="1"/>
  <c r="C25" i="4"/>
  <c r="L12" i="4" s="1"/>
  <c r="B19" i="4"/>
  <c r="M3" i="4" s="1"/>
  <c r="M7" i="4" s="1"/>
  <c r="B15" i="4"/>
  <c r="M16" i="4" l="1"/>
  <c r="M12" i="4"/>
  <c r="C40" i="4"/>
  <c r="L17" i="4"/>
  <c r="M17" i="4" s="1"/>
  <c r="C39" i="4"/>
  <c r="B21" i="4"/>
  <c r="C27" i="4" s="1"/>
  <c r="L14" i="4" s="1"/>
  <c r="M14" i="4" s="1"/>
  <c r="C35" i="4"/>
  <c r="C26" i="4" l="1"/>
  <c r="L13" i="4" s="1"/>
  <c r="C28" i="4"/>
  <c r="C37" i="4"/>
  <c r="C31" i="4" l="1"/>
  <c r="C36" i="4"/>
  <c r="M13" i="4"/>
  <c r="C38" i="4"/>
  <c r="L15" i="4"/>
  <c r="M15" i="4" s="1"/>
  <c r="C41" i="4" l="1"/>
  <c r="B43" i="4" s="1"/>
  <c r="L24" i="4" s="1"/>
  <c r="M18" i="4"/>
  <c r="L18" i="4"/>
  <c r="B44" i="4" l="1"/>
  <c r="G9" i="4" s="1"/>
  <c r="M24" i="4"/>
  <c r="I18" i="4" l="1"/>
  <c r="H9" i="4"/>
  <c r="I15" i="4"/>
  <c r="I16" i="4"/>
  <c r="G8" i="4"/>
  <c r="G7" i="4" s="1"/>
  <c r="I13" i="4"/>
  <c r="I17" i="4"/>
  <c r="I14" i="4"/>
  <c r="M26" i="4"/>
  <c r="B46" i="4" s="1"/>
  <c r="B47" i="4" s="1"/>
</calcChain>
</file>

<file path=xl/comments1.xml><?xml version="1.0" encoding="utf-8"?>
<comments xmlns="http://schemas.openxmlformats.org/spreadsheetml/2006/main">
  <authors>
    <author>jbean</author>
  </authors>
  <commentList>
    <comment ref="A8" authorId="0" shapeId="0">
      <text>
        <r>
          <rPr>
            <sz val="8"/>
            <color indexed="81"/>
            <rFont val="Tahoma"/>
            <family val="2"/>
          </rPr>
          <t>Line 2 of estimate of replacement costs.</t>
        </r>
      </text>
    </comment>
    <comment ref="A9" authorId="0" shapeId="0">
      <text>
        <r>
          <rPr>
            <sz val="8"/>
            <color indexed="81"/>
            <rFont val="Tahoma"/>
            <family val="2"/>
          </rPr>
          <t>Line 7 of estimate of replacement costs.</t>
        </r>
      </text>
    </comment>
    <comment ref="A10" authorId="0" shapeId="0">
      <text>
        <r>
          <rPr>
            <sz val="8"/>
            <color indexed="81"/>
            <rFont val="Tahoma"/>
            <family val="2"/>
          </rPr>
          <t xml:space="preserve">Line 23 of estimate of replacement costs.
</t>
        </r>
      </text>
    </comment>
    <comment ref="A11" authorId="0" shapeId="0">
      <text>
        <r>
          <rPr>
            <sz val="8"/>
            <color indexed="81"/>
            <rFont val="Tahoma"/>
            <family val="2"/>
          </rPr>
          <t>Lines 24, 26 and 28 of estimate of replacement costs.</t>
        </r>
      </text>
    </comment>
    <comment ref="G11" authorId="0" shapeId="0">
      <text>
        <r>
          <rPr>
            <sz val="8"/>
            <color indexed="81"/>
            <rFont val="Tahoma"/>
            <family val="2"/>
          </rPr>
          <t>The low HOME rent is the lesser of the 50% AMI rent or the FMR.</t>
        </r>
      </text>
    </comment>
    <comment ref="H11" authorId="0" shapeId="0">
      <text>
        <r>
          <rPr>
            <sz val="8"/>
            <color indexed="81"/>
            <rFont val="Tahoma"/>
            <family val="2"/>
          </rPr>
          <t xml:space="preserve">The high HOME rent is the lesser of the 60% AMI rent or FMR.
</t>
        </r>
      </text>
    </comment>
    <comment ref="A12" authorId="0" shapeId="0">
      <text>
        <r>
          <rPr>
            <sz val="8"/>
            <color indexed="81"/>
            <rFont val="Tahoma"/>
            <family val="2"/>
          </rPr>
          <t xml:space="preserve">Line 45 of estimate of replacement costs.
</t>
        </r>
      </text>
    </comment>
    <comment ref="I12" authorId="0" shapeId="0">
      <text>
        <r>
          <rPr>
            <sz val="8"/>
            <color indexed="81"/>
            <rFont val="Tahoma"/>
            <family val="2"/>
          </rPr>
          <t xml:space="preserve">This column shows what the proportional breakdown of HOME assisted units is by unit type.  Use your judgement for assigning HOME-assisted units when the numbers don't work out exactly.  For example, if the development has  6 HOME units and this column shows 1.43 should be 1 BRs and 3.86 2 BRs and .71 you can go with 1 1BR 4 2BR  and 1 3BR or 2 1BR 3 2BR and 1 3BR.
</t>
        </r>
      </text>
    </comment>
    <comment ref="A13" authorId="0" shapeId="0">
      <text>
        <r>
          <rPr>
            <sz val="8"/>
            <color indexed="81"/>
            <rFont val="Tahoma"/>
            <family val="2"/>
          </rPr>
          <t>Line 57 of estimate of replacement costs.</t>
        </r>
      </text>
    </comment>
    <comment ref="A14" authorId="0" shapeId="0">
      <text>
        <r>
          <rPr>
            <sz val="8"/>
            <color indexed="81"/>
            <rFont val="Tahoma"/>
            <family val="2"/>
          </rPr>
          <t>Lines 62-66 of estimate of replacement costs.</t>
        </r>
      </text>
    </comment>
  </commentList>
</comments>
</file>

<file path=xl/sharedStrings.xml><?xml version="1.0" encoding="utf-8"?>
<sst xmlns="http://schemas.openxmlformats.org/spreadsheetml/2006/main" count="115" uniqueCount="75">
  <si>
    <t>Development Number</t>
  </si>
  <si>
    <t>Development Name</t>
  </si>
  <si>
    <t>Development County</t>
  </si>
  <si>
    <t>0 Bedroom Units</t>
  </si>
  <si>
    <t>1 Bedroom Units</t>
  </si>
  <si>
    <t>2 Bedroom Units</t>
  </si>
  <si>
    <t>3 Bedroom Units</t>
  </si>
  <si>
    <t>4 Bedroom Units</t>
  </si>
  <si>
    <t>5 Bedroom Units</t>
  </si>
  <si>
    <t>Total Units</t>
  </si>
  <si>
    <t>Total Development Costs</t>
  </si>
  <si>
    <t>Eligible HOME Costs</t>
  </si>
  <si>
    <t>MHDC HOME</t>
  </si>
  <si>
    <t>Non-MHDC HOME</t>
  </si>
  <si>
    <t>Total HOME</t>
  </si>
  <si>
    <t>HOME funding %</t>
  </si>
  <si>
    <t>Unit Method</t>
  </si>
  <si>
    <t>Development</t>
  </si>
  <si>
    <t>Units</t>
  </si>
  <si>
    <t>HOME-Assisted</t>
  </si>
  <si>
    <t>Cost Method</t>
  </si>
  <si>
    <t>Elevator</t>
  </si>
  <si>
    <t>221(d)3 Limit</t>
  </si>
  <si>
    <t>Maximum</t>
  </si>
  <si>
    <t>HOME Amount</t>
  </si>
  <si>
    <t>Total</t>
  </si>
  <si>
    <t>High HOME Units</t>
  </si>
  <si>
    <t>Low HOME Units</t>
  </si>
  <si>
    <t>High HOME</t>
  </si>
  <si>
    <t>Rent Limit</t>
  </si>
  <si>
    <t>Low HOME</t>
  </si>
  <si>
    <t>Gross Rent Limits</t>
  </si>
  <si>
    <r>
      <rPr>
        <i/>
        <sz val="10"/>
        <color theme="1"/>
        <rFont val="Cambria"/>
        <family val="1"/>
        <scheme val="major"/>
      </rPr>
      <t>less</t>
    </r>
    <r>
      <rPr>
        <sz val="10"/>
        <color theme="1"/>
        <rFont val="Cambria"/>
        <family val="1"/>
        <scheme val="major"/>
      </rPr>
      <t xml:space="preserve"> reserves</t>
    </r>
  </si>
  <si>
    <r>
      <rPr>
        <i/>
        <sz val="10"/>
        <color theme="1"/>
        <rFont val="Cambria"/>
        <family val="1"/>
        <scheme val="major"/>
      </rPr>
      <t>less</t>
    </r>
    <r>
      <rPr>
        <sz val="10"/>
        <color theme="1"/>
        <rFont val="Cambria"/>
        <family val="1"/>
        <scheme val="major"/>
      </rPr>
      <t xml:space="preserve"> FF+E</t>
    </r>
  </si>
  <si>
    <r>
      <rPr>
        <i/>
        <sz val="10"/>
        <color theme="1"/>
        <rFont val="Cambria"/>
        <family val="1"/>
        <scheme val="major"/>
      </rPr>
      <t xml:space="preserve">less </t>
    </r>
    <r>
      <rPr>
        <sz val="10"/>
        <color theme="1"/>
        <rFont val="Cambria"/>
        <family val="1"/>
        <scheme val="major"/>
      </rPr>
      <t>application fee</t>
    </r>
  </si>
  <si>
    <r>
      <rPr>
        <i/>
        <sz val="10"/>
        <color theme="1"/>
        <rFont val="Cambria"/>
        <family val="1"/>
        <scheme val="major"/>
      </rPr>
      <t xml:space="preserve">less </t>
    </r>
    <r>
      <rPr>
        <sz val="10"/>
        <color theme="1"/>
        <rFont val="Cambria"/>
        <family val="1"/>
        <scheme val="major"/>
      </rPr>
      <t>accessory building</t>
    </r>
  </si>
  <si>
    <r>
      <rPr>
        <i/>
        <sz val="10"/>
        <color theme="1"/>
        <rFont val="Cambria"/>
        <family val="1"/>
        <scheme val="major"/>
      </rPr>
      <t xml:space="preserve">less </t>
    </r>
    <r>
      <rPr>
        <sz val="10"/>
        <color theme="1"/>
        <rFont val="Cambria"/>
        <family val="1"/>
        <scheme val="major"/>
      </rPr>
      <t>off-site costs</t>
    </r>
  </si>
  <si>
    <t>Date</t>
  </si>
  <si>
    <t>County</t>
  </si>
  <si>
    <t>Stage</t>
  </si>
  <si>
    <t>•</t>
  </si>
  <si>
    <t>Davis-Bacon.</t>
  </si>
  <si>
    <t>proportionately between bedroom types.</t>
  </si>
  <si>
    <t xml:space="preserve">Low-HOME units must be affordable to and </t>
  </si>
  <si>
    <t xml:space="preserve">High-HOME units must be affordable to and </t>
  </si>
  <si>
    <r>
      <rPr>
        <i/>
        <sz val="10"/>
        <color theme="1"/>
        <rFont val="Cambria"/>
        <family val="1"/>
        <scheme val="major"/>
      </rPr>
      <t xml:space="preserve">less </t>
    </r>
    <r>
      <rPr>
        <sz val="10"/>
        <color theme="1"/>
        <rFont val="Cambria"/>
        <family val="1"/>
        <scheme val="major"/>
      </rPr>
      <t>MHDC  Fees</t>
    </r>
  </si>
  <si>
    <t>by the number of each unit type , then this</t>
  </si>
  <si>
    <t xml:space="preserve"> up with a maximum HOME amount.  If this </t>
  </si>
  <si>
    <t>results in a max HOME amount less than the</t>
  </si>
  <si>
    <t>Total HOME Funding</t>
  </si>
  <si>
    <t>MHDC % of Total HOME</t>
  </si>
  <si>
    <t>MHDC Share</t>
  </si>
  <si>
    <t>Additional</t>
  </si>
  <si>
    <t>HOME-Assisted Units</t>
  </si>
  <si>
    <t>HOME-Assisted Unit Calculation</t>
  </si>
  <si>
    <t xml:space="preserve">12 or more HOME-assisted units trigger </t>
  </si>
  <si>
    <t>MHDC vs. Non-MHDC HOME-Assisted Unit Calculation</t>
  </si>
  <si>
    <t>Non-MHDC HOME Units</t>
  </si>
  <si>
    <t>MHDC HOME Units</t>
  </si>
  <si>
    <t>Additional HOME Units</t>
  </si>
  <si>
    <t>Total HOME Units</t>
  </si>
  <si>
    <t>HOME</t>
  </si>
  <si>
    <t>HOME Units</t>
  </si>
  <si>
    <t>Additional HOME</t>
  </si>
  <si>
    <t>Total MHDC HOME Units</t>
  </si>
  <si>
    <t>HOME units must be distributed</t>
  </si>
  <si>
    <t>Total HOME units are calculated  by</t>
  </si>
  <si>
    <t xml:space="preserve">taking the home funding % multiplied </t>
  </si>
  <si>
    <t xml:space="preserve"> total HOME, HOME units are added.</t>
  </si>
  <si>
    <t># is used with the 221(d)3 limit to come</t>
  </si>
  <si>
    <t>of the area median income.</t>
  </si>
  <si>
    <t>occupied by households at or below 60%</t>
  </si>
  <si>
    <t>occupied by households at or below 50%</t>
  </si>
  <si>
    <t xml:space="preserve">Low-HOME units need not be distributed </t>
  </si>
  <si>
    <r>
      <rPr>
        <i/>
        <sz val="10"/>
        <color theme="1"/>
        <rFont val="Cambria"/>
        <family val="1"/>
        <scheme val="major"/>
      </rPr>
      <t xml:space="preserve">less </t>
    </r>
    <r>
      <rPr>
        <sz val="10"/>
        <color theme="1"/>
        <rFont val="Cambria"/>
        <family val="1"/>
        <scheme val="major"/>
      </rPr>
      <t>const review &amp; appraisal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</si>
</sst>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sz val="8"/>
      <color indexed="81"/>
      <name val="Tahoma"/>
      <family val="2"/>
    </font>
    <font>
      <sz val="8"/>
      <color theme="1"/>
      <name val="Calibri"/>
      <family val="2"/>
      <scheme val="minor"/>
    </font>
    <font>
      <sz val="12"/>
      <name val="Arial"/>
      <family val="2"/>
    </font>
    <font>
      <sz val="8"/>
      <color rgb="FFFF0000"/>
      <name val="Cambria"/>
      <family val="1"/>
      <scheme val="major"/>
    </font>
    <font>
      <sz val="10"/>
      <name val="Cambria"/>
      <family val="1"/>
      <scheme val="major"/>
    </font>
    <font>
      <sz val="8"/>
      <color theme="4" tint="0.7999816888943144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/>
  </cellStyleXfs>
  <cellXfs count="89">
    <xf numFmtId="0" fontId="0" fillId="0" borderId="0" xfId="0"/>
    <xf numFmtId="164" fontId="6" fillId="4" borderId="3" xfId="0" applyNumberFormat="1" applyFont="1" applyFill="1" applyBorder="1" applyAlignment="1" applyProtection="1">
      <alignment horizontal="right"/>
      <protection locked="0"/>
    </xf>
    <xf numFmtId="164" fontId="6" fillId="4" borderId="2" xfId="0" applyNumberFormat="1" applyFont="1" applyFill="1" applyBorder="1" applyAlignment="1" applyProtection="1">
      <alignment horizontal="right"/>
      <protection locked="0"/>
    </xf>
    <xf numFmtId="164" fontId="6" fillId="4" borderId="3" xfId="0" applyNumberFormat="1" applyFont="1" applyFill="1" applyBorder="1" applyAlignment="1" applyProtection="1">
      <alignment horizontal="center"/>
      <protection locked="0"/>
    </xf>
    <xf numFmtId="164" fontId="6" fillId="4" borderId="2" xfId="0" applyNumberFormat="1" applyFont="1" applyFill="1" applyBorder="1" applyAlignment="1" applyProtection="1">
      <alignment horizontal="center"/>
      <protection locked="0"/>
    </xf>
    <xf numFmtId="0" fontId="14" fillId="4" borderId="3" xfId="0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center"/>
      <protection locked="0"/>
    </xf>
    <xf numFmtId="0" fontId="6" fillId="0" borderId="0" xfId="0" applyFont="1" applyProtection="1"/>
    <xf numFmtId="0" fontId="3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0" fillId="0" borderId="0" xfId="0" applyProtection="1"/>
    <xf numFmtId="0" fontId="8" fillId="0" borderId="0" xfId="0" applyFont="1" applyProtection="1"/>
    <xf numFmtId="0" fontId="3" fillId="0" borderId="0" xfId="0" applyFont="1" applyProtection="1"/>
    <xf numFmtId="164" fontId="6" fillId="0" borderId="0" xfId="0" applyNumberFormat="1" applyFont="1" applyProtection="1"/>
    <xf numFmtId="0" fontId="3" fillId="0" borderId="15" xfId="0" applyFont="1" applyFill="1" applyBorder="1" applyProtection="1"/>
    <xf numFmtId="0" fontId="0" fillId="0" borderId="15" xfId="0" applyFill="1" applyBorder="1" applyProtection="1"/>
    <xf numFmtId="0" fontId="4" fillId="0" borderId="0" xfId="0" applyFont="1" applyProtection="1"/>
    <xf numFmtId="0" fontId="3" fillId="2" borderId="9" xfId="0" applyFont="1" applyFill="1" applyBorder="1" applyProtection="1"/>
    <xf numFmtId="0" fontId="8" fillId="2" borderId="0" xfId="0" applyFont="1" applyFill="1" applyBorder="1" applyProtection="1"/>
    <xf numFmtId="0" fontId="3" fillId="2" borderId="10" xfId="0" applyFont="1" applyFill="1" applyBorder="1" applyProtection="1"/>
    <xf numFmtId="0" fontId="0" fillId="2" borderId="11" xfId="0" applyFill="1" applyBorder="1" applyProtection="1"/>
    <xf numFmtId="0" fontId="3" fillId="2" borderId="12" xfId="0" applyFont="1" applyFill="1" applyBorder="1" applyProtection="1"/>
    <xf numFmtId="0" fontId="0" fillId="2" borderId="0" xfId="0" applyFill="1" applyBorder="1" applyProtection="1"/>
    <xf numFmtId="0" fontId="3" fillId="2" borderId="0" xfId="0" applyFont="1" applyFill="1" applyBorder="1" applyProtection="1"/>
    <xf numFmtId="0" fontId="0" fillId="2" borderId="13" xfId="0" applyFill="1" applyBorder="1" applyProtection="1"/>
    <xf numFmtId="0" fontId="3" fillId="0" borderId="0" xfId="0" applyFont="1" applyFill="1" applyProtection="1"/>
    <xf numFmtId="0" fontId="6" fillId="2" borderId="0" xfId="0" applyFont="1" applyFill="1" applyBorder="1" applyProtection="1"/>
    <xf numFmtId="10" fontId="8" fillId="0" borderId="0" xfId="1" applyNumberFormat="1" applyFont="1" applyProtection="1"/>
    <xf numFmtId="0" fontId="6" fillId="2" borderId="1" xfId="0" applyFont="1" applyFill="1" applyBorder="1" applyProtection="1"/>
    <xf numFmtId="0" fontId="7" fillId="2" borderId="0" xfId="0" applyFont="1" applyFill="1" applyBorder="1" applyProtection="1"/>
    <xf numFmtId="0" fontId="5" fillId="0" borderId="0" xfId="0" applyFont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right"/>
    </xf>
    <xf numFmtId="0" fontId="5" fillId="2" borderId="5" xfId="0" applyFont="1" applyFill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64" fontId="6" fillId="2" borderId="3" xfId="0" applyNumberFormat="1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left"/>
    </xf>
    <xf numFmtId="2" fontId="15" fillId="2" borderId="13" xfId="0" applyNumberFormat="1" applyFont="1" applyFill="1" applyBorder="1" applyAlignment="1" applyProtection="1">
      <alignment horizontal="center"/>
    </xf>
    <xf numFmtId="0" fontId="6" fillId="0" borderId="1" xfId="0" applyFont="1" applyBorder="1" applyProtection="1"/>
    <xf numFmtId="164" fontId="8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6" fillId="0" borderId="19" xfId="0" applyFont="1" applyBorder="1" applyProtection="1"/>
    <xf numFmtId="0" fontId="0" fillId="0" borderId="1" xfId="0" applyBorder="1" applyProtection="1"/>
    <xf numFmtId="0" fontId="6" fillId="0" borderId="0" xfId="0" applyFont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/>
    </xf>
    <xf numFmtId="0" fontId="8" fillId="0" borderId="0" xfId="0" applyFont="1" applyBorder="1" applyProtection="1"/>
    <xf numFmtId="0" fontId="8" fillId="2" borderId="18" xfId="0" applyFont="1" applyFill="1" applyBorder="1" applyAlignment="1" applyProtection="1">
      <alignment horizontal="center"/>
    </xf>
    <xf numFmtId="0" fontId="3" fillId="2" borderId="14" xfId="0" applyFont="1" applyFill="1" applyBorder="1" applyProtection="1"/>
    <xf numFmtId="0" fontId="3" fillId="2" borderId="15" xfId="0" applyFont="1" applyFill="1" applyBorder="1" applyProtection="1"/>
    <xf numFmtId="0" fontId="0" fillId="2" borderId="16" xfId="0" applyFill="1" applyBorder="1" applyProtection="1"/>
    <xf numFmtId="0" fontId="3" fillId="0" borderId="1" xfId="0" applyFont="1" applyBorder="1" applyProtection="1"/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Fill="1" applyBorder="1" applyProtection="1"/>
    <xf numFmtId="0" fontId="5" fillId="0" borderId="0" xfId="0" applyFont="1" applyAlignment="1" applyProtection="1">
      <alignment horizontal="right" indent="1"/>
    </xf>
    <xf numFmtId="0" fontId="5" fillId="0" borderId="0" xfId="0" applyFont="1" applyProtection="1"/>
    <xf numFmtId="0" fontId="2" fillId="0" borderId="0" xfId="0" applyFont="1" applyProtection="1"/>
    <xf numFmtId="0" fontId="8" fillId="0" borderId="0" xfId="0" applyFont="1" applyAlignment="1" applyProtection="1">
      <alignment vertical="center"/>
    </xf>
    <xf numFmtId="0" fontId="8" fillId="2" borderId="18" xfId="0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 indent="1"/>
    </xf>
    <xf numFmtId="0" fontId="6" fillId="0" borderId="0" xfId="0" applyFont="1" applyBorder="1" applyProtection="1"/>
    <xf numFmtId="164" fontId="6" fillId="0" borderId="0" xfId="0" applyNumberFormat="1" applyFont="1" applyBorder="1" applyProtection="1"/>
    <xf numFmtId="0" fontId="5" fillId="0" borderId="0" xfId="0" applyFont="1" applyFill="1" applyBorder="1" applyAlignment="1" applyProtection="1">
      <alignment horizontal="right" indent="1"/>
    </xf>
    <xf numFmtId="0" fontId="8" fillId="0" borderId="0" xfId="0" applyFont="1" applyFill="1" applyBorder="1" applyProtection="1"/>
    <xf numFmtId="164" fontId="8" fillId="0" borderId="0" xfId="0" applyNumberFormat="1" applyFont="1" applyBorder="1" applyProtection="1"/>
    <xf numFmtId="0" fontId="6" fillId="0" borderId="4" xfId="0" applyFont="1" applyBorder="1" applyAlignment="1" applyProtection="1">
      <alignment horizontal="center"/>
    </xf>
    <xf numFmtId="0" fontId="8" fillId="0" borderId="17" xfId="0" applyFont="1" applyBorder="1" applyProtection="1"/>
    <xf numFmtId="0" fontId="8" fillId="0" borderId="17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164" fontId="5" fillId="0" borderId="0" xfId="0" applyNumberFormat="1" applyFont="1" applyAlignment="1" applyProtection="1">
      <alignment horizontal="right" indent="1"/>
    </xf>
    <xf numFmtId="164" fontId="6" fillId="0" borderId="4" xfId="0" applyNumberFormat="1" applyFont="1" applyBorder="1" applyProtection="1"/>
    <xf numFmtId="164" fontId="8" fillId="0" borderId="17" xfId="0" applyNumberFormat="1" applyFont="1" applyBorder="1" applyProtection="1"/>
    <xf numFmtId="164" fontId="6" fillId="0" borderId="0" xfId="0" applyNumberFormat="1" applyFont="1" applyAlignment="1" applyProtection="1">
      <alignment horizontal="center"/>
    </xf>
    <xf numFmtId="0" fontId="11" fillId="0" borderId="0" xfId="0" applyFont="1" applyAlignment="1" applyProtection="1">
      <alignment horizontal="right" indent="1"/>
    </xf>
    <xf numFmtId="0" fontId="8" fillId="0" borderId="0" xfId="0" applyFont="1" applyAlignment="1" applyProtection="1">
      <alignment horizontal="right"/>
    </xf>
    <xf numFmtId="0" fontId="8" fillId="2" borderId="3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13" fillId="2" borderId="13" xfId="0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/>
      <protection locked="0"/>
    </xf>
    <xf numFmtId="14" fontId="6" fillId="2" borderId="6" xfId="0" applyNumberFormat="1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ntal%20Production\CHIEF%20UNDERWRITER\2009%20Underwriter\08-902%20Travelers%20Hotel%20Apts\2009-015%20Travelers%20Hotel%20Apartments%20FIN-100%20(REC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This"/>
      <sheetName val="Instructions"/>
      <sheetName val="Macros"/>
      <sheetName val="I.General Information"/>
      <sheetName val="II. Developer Information"/>
      <sheetName val="III. Ownership"/>
      <sheetName val="IV. Development Team"/>
      <sheetName val="V. Non Profit Info"/>
      <sheetName val="VI. DevelopmentPlan"/>
      <sheetName val="VII. Site Info"/>
      <sheetName val="VIII. Development Rents"/>
      <sheetName val="IX. Development Budget"/>
      <sheetName val="X. Tax Credit Addendum"/>
      <sheetName val="XI. Operating Budget"/>
      <sheetName val="XII. Sources"/>
      <sheetName val="XIII. Tax Exempt Bonds"/>
      <sheetName val="XIV. Subsidies"/>
      <sheetName val="XV. Relocation"/>
      <sheetName val="NewDataTable2"/>
      <sheetName val="XVI. Housing Priorities"/>
      <sheetName val="NewDataTable1"/>
      <sheetName val="XVII. Government Info"/>
      <sheetName val="XVIII. Development Schedule"/>
      <sheetName val="XIX. MHDC 2013"/>
      <sheetName val="XX.Certifications"/>
      <sheetName val="XXI. Pro Forma"/>
      <sheetName val="County &amp; Region"/>
      <sheetName val="Options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>
        <row r="2">
          <cell r="A2" t="str">
            <v>Adair</v>
          </cell>
        </row>
        <row r="3">
          <cell r="A3" t="str">
            <v>Andrew</v>
          </cell>
        </row>
        <row r="4">
          <cell r="A4" t="str">
            <v>Atchison</v>
          </cell>
        </row>
        <row r="5">
          <cell r="A5" t="str">
            <v>Audrain</v>
          </cell>
        </row>
        <row r="6">
          <cell r="A6" t="str">
            <v>Barry</v>
          </cell>
        </row>
        <row r="7">
          <cell r="A7" t="str">
            <v>Barton</v>
          </cell>
        </row>
        <row r="8">
          <cell r="A8" t="str">
            <v>Bates</v>
          </cell>
        </row>
        <row r="9">
          <cell r="A9" t="str">
            <v>Benton</v>
          </cell>
        </row>
        <row r="10">
          <cell r="A10" t="str">
            <v>Bollinger</v>
          </cell>
        </row>
        <row r="11">
          <cell r="A11" t="str">
            <v>Boone</v>
          </cell>
        </row>
        <row r="12">
          <cell r="A12" t="str">
            <v>Buchanan</v>
          </cell>
        </row>
        <row r="13">
          <cell r="A13" t="str">
            <v>Butler</v>
          </cell>
        </row>
        <row r="14">
          <cell r="A14" t="str">
            <v>Caldwell</v>
          </cell>
        </row>
        <row r="15">
          <cell r="A15" t="str">
            <v>Callaway</v>
          </cell>
        </row>
        <row r="16">
          <cell r="A16" t="str">
            <v>Camden</v>
          </cell>
        </row>
        <row r="17">
          <cell r="A17" t="str">
            <v>Cape Girardeau</v>
          </cell>
        </row>
        <row r="18">
          <cell r="A18" t="str">
            <v>Carroll</v>
          </cell>
        </row>
        <row r="19">
          <cell r="A19" t="str">
            <v>Carter</v>
          </cell>
        </row>
        <row r="20">
          <cell r="A20" t="str">
            <v>Cass</v>
          </cell>
        </row>
        <row r="21">
          <cell r="A21" t="str">
            <v>Cedar</v>
          </cell>
        </row>
        <row r="22">
          <cell r="A22" t="str">
            <v>Chariton</v>
          </cell>
        </row>
        <row r="23">
          <cell r="A23" t="str">
            <v>Christian</v>
          </cell>
        </row>
        <row r="24">
          <cell r="A24" t="str">
            <v>Clark</v>
          </cell>
        </row>
        <row r="25">
          <cell r="A25" t="str">
            <v>Clay</v>
          </cell>
        </row>
        <row r="26">
          <cell r="A26" t="str">
            <v>Clinton</v>
          </cell>
        </row>
        <row r="27">
          <cell r="A27" t="str">
            <v>Cole</v>
          </cell>
        </row>
        <row r="28">
          <cell r="A28" t="str">
            <v>Cooper</v>
          </cell>
        </row>
        <row r="29">
          <cell r="A29" t="str">
            <v>Crawford</v>
          </cell>
        </row>
        <row r="30">
          <cell r="A30" t="str">
            <v>Dade</v>
          </cell>
        </row>
        <row r="31">
          <cell r="A31" t="str">
            <v>Dallas</v>
          </cell>
        </row>
        <row r="32">
          <cell r="A32" t="str">
            <v>Daviess</v>
          </cell>
        </row>
        <row r="33">
          <cell r="A33" t="str">
            <v>Dekalb</v>
          </cell>
        </row>
        <row r="34">
          <cell r="A34" t="str">
            <v>Dent</v>
          </cell>
        </row>
        <row r="35">
          <cell r="A35" t="str">
            <v>Douglas</v>
          </cell>
        </row>
        <row r="36">
          <cell r="A36" t="str">
            <v>Dunklin</v>
          </cell>
        </row>
        <row r="37">
          <cell r="A37" t="str">
            <v>Franklin</v>
          </cell>
        </row>
        <row r="38">
          <cell r="A38" t="str">
            <v>Gasconade</v>
          </cell>
        </row>
        <row r="39">
          <cell r="A39" t="str">
            <v>Gentry</v>
          </cell>
        </row>
        <row r="40">
          <cell r="A40" t="str">
            <v>Greene</v>
          </cell>
        </row>
        <row r="41">
          <cell r="A41" t="str">
            <v>Grundy</v>
          </cell>
        </row>
        <row r="42">
          <cell r="A42" t="str">
            <v>Harrison</v>
          </cell>
        </row>
        <row r="43">
          <cell r="A43" t="str">
            <v>Henry</v>
          </cell>
        </row>
        <row r="44">
          <cell r="A44" t="str">
            <v>Hickory</v>
          </cell>
        </row>
        <row r="45">
          <cell r="A45" t="str">
            <v>Holt</v>
          </cell>
        </row>
        <row r="46">
          <cell r="A46" t="str">
            <v>Howard</v>
          </cell>
        </row>
        <row r="47">
          <cell r="A47" t="str">
            <v>Howell</v>
          </cell>
        </row>
        <row r="48">
          <cell r="A48" t="str">
            <v>Iron</v>
          </cell>
        </row>
        <row r="49">
          <cell r="A49" t="str">
            <v>Jackson</v>
          </cell>
        </row>
        <row r="50">
          <cell r="A50" t="str">
            <v>Jasper</v>
          </cell>
        </row>
        <row r="51">
          <cell r="A51" t="str">
            <v>Jefferson</v>
          </cell>
        </row>
        <row r="52">
          <cell r="A52" t="str">
            <v>Johnson</v>
          </cell>
        </row>
        <row r="53">
          <cell r="A53" t="str">
            <v>Knox</v>
          </cell>
        </row>
        <row r="54">
          <cell r="A54" t="str">
            <v>Laclede</v>
          </cell>
        </row>
        <row r="55">
          <cell r="A55" t="str">
            <v>Lafayette</v>
          </cell>
        </row>
        <row r="56">
          <cell r="A56" t="str">
            <v>Lawrence</v>
          </cell>
        </row>
        <row r="57">
          <cell r="A57" t="str">
            <v>Lewis</v>
          </cell>
        </row>
        <row r="58">
          <cell r="A58" t="str">
            <v>Lincoln</v>
          </cell>
        </row>
        <row r="59">
          <cell r="A59" t="str">
            <v>Linn</v>
          </cell>
        </row>
        <row r="60">
          <cell r="A60" t="str">
            <v>Livingston</v>
          </cell>
        </row>
        <row r="61">
          <cell r="A61" t="str">
            <v>Macon</v>
          </cell>
        </row>
        <row r="62">
          <cell r="A62" t="str">
            <v>Madison</v>
          </cell>
        </row>
        <row r="63">
          <cell r="A63" t="str">
            <v>Maries</v>
          </cell>
        </row>
        <row r="64">
          <cell r="A64" t="str">
            <v>Marion</v>
          </cell>
        </row>
        <row r="65">
          <cell r="A65" t="str">
            <v>McDonald</v>
          </cell>
        </row>
        <row r="66">
          <cell r="A66" t="str">
            <v>Mercer</v>
          </cell>
        </row>
        <row r="67">
          <cell r="A67" t="str">
            <v>Miller</v>
          </cell>
        </row>
        <row r="68">
          <cell r="A68" t="str">
            <v>Mississippi</v>
          </cell>
        </row>
        <row r="69">
          <cell r="A69" t="str">
            <v>Moniteau</v>
          </cell>
        </row>
        <row r="70">
          <cell r="A70" t="str">
            <v>Monroe</v>
          </cell>
        </row>
        <row r="71">
          <cell r="A71" t="str">
            <v>Montgomery</v>
          </cell>
        </row>
        <row r="72">
          <cell r="A72" t="str">
            <v>Morgan</v>
          </cell>
        </row>
        <row r="73">
          <cell r="A73" t="str">
            <v>New Madrid</v>
          </cell>
        </row>
        <row r="74">
          <cell r="A74" t="str">
            <v>Newton</v>
          </cell>
        </row>
        <row r="75">
          <cell r="A75" t="str">
            <v>Nodaway</v>
          </cell>
        </row>
        <row r="76">
          <cell r="A76" t="str">
            <v>Oregon</v>
          </cell>
        </row>
        <row r="77">
          <cell r="A77" t="str">
            <v>Osage</v>
          </cell>
        </row>
        <row r="78">
          <cell r="A78" t="str">
            <v>Ozark</v>
          </cell>
        </row>
        <row r="79">
          <cell r="A79" t="str">
            <v>Pemiscot</v>
          </cell>
        </row>
        <row r="80">
          <cell r="A80" t="str">
            <v>Perry</v>
          </cell>
        </row>
        <row r="81">
          <cell r="A81" t="str">
            <v>Pettis</v>
          </cell>
        </row>
        <row r="82">
          <cell r="A82" t="str">
            <v>Phelps</v>
          </cell>
        </row>
        <row r="83">
          <cell r="A83" t="str">
            <v>Pike</v>
          </cell>
        </row>
        <row r="84">
          <cell r="A84" t="str">
            <v>Platte</v>
          </cell>
        </row>
        <row r="85">
          <cell r="A85" t="str">
            <v>Polk</v>
          </cell>
        </row>
        <row r="86">
          <cell r="A86" t="str">
            <v>Pulaski</v>
          </cell>
        </row>
        <row r="87">
          <cell r="A87" t="str">
            <v>Putnam</v>
          </cell>
        </row>
        <row r="88">
          <cell r="A88" t="str">
            <v>Ralls</v>
          </cell>
        </row>
        <row r="89">
          <cell r="A89" t="str">
            <v>Randolph</v>
          </cell>
        </row>
        <row r="90">
          <cell r="A90" t="str">
            <v>Ray</v>
          </cell>
        </row>
        <row r="91">
          <cell r="A91" t="str">
            <v>Reynolds</v>
          </cell>
        </row>
        <row r="92">
          <cell r="A92" t="str">
            <v>Ripley</v>
          </cell>
        </row>
        <row r="93">
          <cell r="A93" t="str">
            <v>Saline</v>
          </cell>
        </row>
        <row r="94">
          <cell r="A94" t="str">
            <v>Schuyler</v>
          </cell>
        </row>
        <row r="95">
          <cell r="A95" t="str">
            <v>Scotland</v>
          </cell>
        </row>
        <row r="96">
          <cell r="A96" t="str">
            <v>Scott</v>
          </cell>
        </row>
        <row r="97">
          <cell r="A97" t="str">
            <v>Select</v>
          </cell>
        </row>
        <row r="98">
          <cell r="A98" t="str">
            <v>Shannon</v>
          </cell>
        </row>
        <row r="99">
          <cell r="A99" t="str">
            <v>Shelby</v>
          </cell>
        </row>
        <row r="100">
          <cell r="A100" t="str">
            <v>St Charles</v>
          </cell>
        </row>
        <row r="101">
          <cell r="A101" t="str">
            <v>St Clair</v>
          </cell>
        </row>
        <row r="102">
          <cell r="A102" t="str">
            <v>St Francois</v>
          </cell>
        </row>
        <row r="103">
          <cell r="A103" t="str">
            <v>St Louis City</v>
          </cell>
        </row>
        <row r="104">
          <cell r="A104" t="str">
            <v>St Louis County</v>
          </cell>
        </row>
        <row r="105">
          <cell r="A105" t="str">
            <v>Ste Genevieve</v>
          </cell>
        </row>
        <row r="106">
          <cell r="A106" t="str">
            <v>Stoddard</v>
          </cell>
        </row>
        <row r="107">
          <cell r="A107" t="str">
            <v>Stone</v>
          </cell>
        </row>
        <row r="108">
          <cell r="A108" t="str">
            <v>Sullivan</v>
          </cell>
        </row>
        <row r="109">
          <cell r="A109" t="str">
            <v>Taney</v>
          </cell>
        </row>
        <row r="110">
          <cell r="A110" t="str">
            <v>Texas</v>
          </cell>
        </row>
        <row r="111">
          <cell r="A111" t="str">
            <v>Vernon</v>
          </cell>
        </row>
        <row r="112">
          <cell r="A112" t="str">
            <v>Warren</v>
          </cell>
        </row>
        <row r="113">
          <cell r="A113" t="str">
            <v>Washington</v>
          </cell>
        </row>
        <row r="114">
          <cell r="A114" t="str">
            <v>Wayne</v>
          </cell>
        </row>
        <row r="115">
          <cell r="A115" t="str">
            <v>Webster</v>
          </cell>
        </row>
        <row r="116">
          <cell r="A116" t="str">
            <v>Worth</v>
          </cell>
        </row>
        <row r="117">
          <cell r="A117" t="str">
            <v>Wright</v>
          </cell>
        </row>
      </sheetData>
      <sheetData sheetId="27">
        <row r="1">
          <cell r="B1" t="str">
            <v>Select</v>
          </cell>
        </row>
        <row r="2">
          <cell r="B2" t="str">
            <v>Yes</v>
          </cell>
          <cell r="E2" t="str">
            <v>Select</v>
          </cell>
          <cell r="N2" t="str">
            <v>Select</v>
          </cell>
          <cell r="Q2" t="str">
            <v>Adair Co R-I (Novinger)</v>
          </cell>
        </row>
        <row r="3">
          <cell r="B3" t="str">
            <v>No</v>
          </cell>
          <cell r="E3" t="str">
            <v>NONE</v>
          </cell>
          <cell r="N3" t="str">
            <v>MO</v>
          </cell>
          <cell r="Q3" t="str">
            <v>Adair Co R-II (Brashear)</v>
          </cell>
        </row>
        <row r="4">
          <cell r="E4" t="str">
            <v>MBE</v>
          </cell>
          <cell r="N4" t="str">
            <v>AL</v>
          </cell>
          <cell r="Q4" t="str">
            <v xml:space="preserve">Adrian R-III </v>
          </cell>
        </row>
        <row r="5">
          <cell r="E5" t="str">
            <v>WBE</v>
          </cell>
          <cell r="N5" t="str">
            <v>AK</v>
          </cell>
          <cell r="Q5" t="str">
            <v xml:space="preserve">Advance R-IV </v>
          </cell>
        </row>
        <row r="6">
          <cell r="E6" t="str">
            <v>MBE/WBE</v>
          </cell>
          <cell r="N6" t="str">
            <v>AZ</v>
          </cell>
          <cell r="Q6" t="str">
            <v xml:space="preserve">Affton 101 </v>
          </cell>
        </row>
        <row r="7">
          <cell r="N7" t="str">
            <v>AR</v>
          </cell>
          <cell r="Q7" t="str">
            <v xml:space="preserve">Albany R-III </v>
          </cell>
        </row>
        <row r="8">
          <cell r="N8" t="str">
            <v>CA</v>
          </cell>
          <cell r="Q8" t="str">
            <v xml:space="preserve">Altenburg 48 </v>
          </cell>
        </row>
        <row r="9">
          <cell r="N9" t="str">
            <v>CO</v>
          </cell>
          <cell r="Q9" t="str">
            <v xml:space="preserve">Alton R-IV </v>
          </cell>
        </row>
        <row r="10">
          <cell r="N10" t="str">
            <v>CT</v>
          </cell>
          <cell r="Q10" t="str">
            <v xml:space="preserve">Appleton City R-II </v>
          </cell>
        </row>
        <row r="11">
          <cell r="N11" t="str">
            <v>DE</v>
          </cell>
          <cell r="Q11" t="str">
            <v xml:space="preserve">Arcadia Valley R-II (Ironton) </v>
          </cell>
        </row>
        <row r="12">
          <cell r="N12" t="str">
            <v>DC</v>
          </cell>
          <cell r="Q12" t="str">
            <v>Archie R-V</v>
          </cell>
        </row>
        <row r="13">
          <cell r="N13" t="str">
            <v>FL</v>
          </cell>
          <cell r="Q13" t="str">
            <v xml:space="preserve">Ash Grove R-IV </v>
          </cell>
        </row>
        <row r="14">
          <cell r="N14" t="str">
            <v>GA</v>
          </cell>
          <cell r="Q14" t="str">
            <v xml:space="preserve">Atlanta C-3 </v>
          </cell>
        </row>
        <row r="15">
          <cell r="N15" t="str">
            <v>HI</v>
          </cell>
          <cell r="Q15" t="str">
            <v xml:space="preserve">Aurora R-VIII </v>
          </cell>
        </row>
        <row r="16">
          <cell r="N16" t="str">
            <v>ID</v>
          </cell>
          <cell r="Q16" t="str">
            <v xml:space="preserve">Ava R-I </v>
          </cell>
        </row>
        <row r="17">
          <cell r="N17" t="str">
            <v>IL</v>
          </cell>
          <cell r="Q17" t="str">
            <v xml:space="preserve">Avenue City R-IX </v>
          </cell>
        </row>
        <row r="18">
          <cell r="N18" t="str">
            <v>IN</v>
          </cell>
          <cell r="Q18" t="str">
            <v xml:space="preserve">Avilla R-XIII </v>
          </cell>
        </row>
        <row r="19">
          <cell r="N19" t="str">
            <v>IA</v>
          </cell>
          <cell r="Q19" t="str">
            <v xml:space="preserve">Bakersfield R-IV </v>
          </cell>
        </row>
        <row r="20">
          <cell r="A20" t="str">
            <v>Select</v>
          </cell>
          <cell r="N20" t="str">
            <v>KS</v>
          </cell>
          <cell r="Q20" t="str">
            <v xml:space="preserve">Ballard R-II </v>
          </cell>
        </row>
        <row r="21">
          <cell r="A21" t="str">
            <v>Limited Partnership</v>
          </cell>
          <cell r="N21" t="str">
            <v>KY</v>
          </cell>
          <cell r="Q21" t="str">
            <v xml:space="preserve">Bayless </v>
          </cell>
        </row>
        <row r="22">
          <cell r="A22" t="str">
            <v>For-Profit Corporation</v>
          </cell>
          <cell r="N22" t="str">
            <v>LA</v>
          </cell>
          <cell r="Q22" t="str">
            <v xml:space="preserve">Bell City R-II </v>
          </cell>
        </row>
        <row r="23">
          <cell r="A23" t="str">
            <v>General Partner</v>
          </cell>
          <cell r="N23" t="str">
            <v>ME</v>
          </cell>
          <cell r="Q23" t="str">
            <v xml:space="preserve">Belleview R-III </v>
          </cell>
        </row>
        <row r="24">
          <cell r="A24" t="str">
            <v>Non-Profit Corporation</v>
          </cell>
          <cell r="N24" t="str">
            <v>MD</v>
          </cell>
          <cell r="Q24" t="str">
            <v xml:space="preserve">Belton 124 </v>
          </cell>
        </row>
        <row r="25">
          <cell r="A25" t="str">
            <v>Limited Liability Company</v>
          </cell>
          <cell r="N25" t="str">
            <v>MA</v>
          </cell>
          <cell r="Q25" t="str">
            <v xml:space="preserve">Bernie R-XIII </v>
          </cell>
        </row>
        <row r="26">
          <cell r="A26" t="str">
            <v>Joint Venture For-Profit / Non-Profit</v>
          </cell>
          <cell r="N26" t="str">
            <v>MI</v>
          </cell>
          <cell r="Q26" t="str">
            <v xml:space="preserve">Bevier C-4 </v>
          </cell>
        </row>
        <row r="27">
          <cell r="N27" t="str">
            <v>MN</v>
          </cell>
          <cell r="Q27" t="str">
            <v xml:space="preserve">Billings R-IV </v>
          </cell>
        </row>
        <row r="28">
          <cell r="N28" t="str">
            <v>MS</v>
          </cell>
          <cell r="Q28" t="str">
            <v xml:space="preserve">Bismarck R-V </v>
          </cell>
        </row>
        <row r="29">
          <cell r="N29" t="str">
            <v>MO</v>
          </cell>
          <cell r="Q29" t="str">
            <v xml:space="preserve">Blackwater R-II </v>
          </cell>
        </row>
        <row r="30">
          <cell r="N30" t="str">
            <v>MT</v>
          </cell>
          <cell r="Q30" t="str">
            <v>Blair Oaks</v>
          </cell>
        </row>
        <row r="31">
          <cell r="N31" t="str">
            <v>NE</v>
          </cell>
          <cell r="Q31" t="str">
            <v xml:space="preserve">Bloomfield R-XIV </v>
          </cell>
        </row>
        <row r="32">
          <cell r="N32" t="str">
            <v>NV</v>
          </cell>
          <cell r="Q32" t="str">
            <v xml:space="preserve">Blue Eye R-V </v>
          </cell>
        </row>
        <row r="33">
          <cell r="N33" t="str">
            <v>NH</v>
          </cell>
          <cell r="Q33" t="str">
            <v xml:space="preserve">Blue Springs R-IV </v>
          </cell>
        </row>
        <row r="34">
          <cell r="N34" t="str">
            <v>NJ</v>
          </cell>
          <cell r="Q34" t="str">
            <v xml:space="preserve">Bolivar R-I </v>
          </cell>
        </row>
        <row r="35">
          <cell r="N35" t="str">
            <v>NM</v>
          </cell>
          <cell r="Q35" t="str">
            <v xml:space="preserve">Boncl R-X </v>
          </cell>
        </row>
        <row r="36">
          <cell r="N36" t="str">
            <v>NY</v>
          </cell>
          <cell r="Q36" t="str">
            <v xml:space="preserve">Boonville R-I </v>
          </cell>
        </row>
        <row r="37">
          <cell r="N37" t="str">
            <v>NC</v>
          </cell>
          <cell r="Q37" t="str">
            <v xml:space="preserve">Bosworth R-V </v>
          </cell>
        </row>
        <row r="38">
          <cell r="N38" t="str">
            <v>ND</v>
          </cell>
          <cell r="Q38" t="str">
            <v xml:space="preserve">Bowling Green R-I </v>
          </cell>
        </row>
        <row r="39">
          <cell r="N39" t="str">
            <v>OH</v>
          </cell>
          <cell r="Q39" t="str">
            <v xml:space="preserve">Bradleyville R-I </v>
          </cell>
        </row>
        <row r="40">
          <cell r="N40" t="str">
            <v>OK</v>
          </cell>
          <cell r="Q40" t="str">
            <v xml:space="preserve">Branson R-IV </v>
          </cell>
        </row>
        <row r="41">
          <cell r="N41" t="str">
            <v>OR</v>
          </cell>
          <cell r="Q41" t="str">
            <v xml:space="preserve">Braymer C-4 </v>
          </cell>
        </row>
        <row r="42">
          <cell r="N42" t="str">
            <v>PA</v>
          </cell>
          <cell r="Q42" t="str">
            <v xml:space="preserve">Breckenridge R-I </v>
          </cell>
        </row>
        <row r="43">
          <cell r="N43" t="str">
            <v>RI</v>
          </cell>
          <cell r="Q43" t="str">
            <v xml:space="preserve">Brentwood </v>
          </cell>
        </row>
        <row r="44">
          <cell r="N44" t="str">
            <v>SC</v>
          </cell>
          <cell r="Q44" t="str">
            <v xml:space="preserve">Bronaugh R-VII </v>
          </cell>
        </row>
        <row r="45">
          <cell r="N45" t="str">
            <v>SD</v>
          </cell>
          <cell r="Q45" t="str">
            <v xml:space="preserve">Brookfield R-III </v>
          </cell>
        </row>
        <row r="46">
          <cell r="N46" t="str">
            <v>TN</v>
          </cell>
          <cell r="Q46" t="str">
            <v xml:space="preserve">Brunswick R-II </v>
          </cell>
        </row>
        <row r="47">
          <cell r="N47" t="str">
            <v>TX</v>
          </cell>
          <cell r="Q47" t="str">
            <v>Buchanan Co R-IV (DeKalb)</v>
          </cell>
        </row>
        <row r="48">
          <cell r="N48" t="str">
            <v>UT</v>
          </cell>
          <cell r="Q48" t="str">
            <v xml:space="preserve">Bucklin R-II </v>
          </cell>
        </row>
        <row r="49">
          <cell r="N49" t="str">
            <v>VT</v>
          </cell>
          <cell r="Q49" t="str">
            <v xml:space="preserve">Bunker R-III </v>
          </cell>
        </row>
        <row r="50">
          <cell r="N50" t="str">
            <v>VA</v>
          </cell>
          <cell r="Q50" t="str">
            <v xml:space="preserve">Butler R-V </v>
          </cell>
        </row>
        <row r="51">
          <cell r="N51" t="str">
            <v>WA</v>
          </cell>
          <cell r="Q51" t="str">
            <v xml:space="preserve">Cabool R-IV </v>
          </cell>
        </row>
        <row r="52">
          <cell r="N52" t="str">
            <v>WV</v>
          </cell>
          <cell r="Q52" t="str">
            <v xml:space="preserve">Cainsville R-I </v>
          </cell>
        </row>
        <row r="53">
          <cell r="N53" t="str">
            <v>WI</v>
          </cell>
          <cell r="Q53" t="str">
            <v xml:space="preserve">Calhoun R-VIII </v>
          </cell>
        </row>
        <row r="54">
          <cell r="N54" t="str">
            <v>WY</v>
          </cell>
          <cell r="Q54" t="str">
            <v xml:space="preserve">Callao C-8 </v>
          </cell>
        </row>
        <row r="55">
          <cell r="Q55" t="str">
            <v xml:space="preserve">Camdenton R-III </v>
          </cell>
        </row>
        <row r="56">
          <cell r="Q56" t="str">
            <v xml:space="preserve">Cameron R-I </v>
          </cell>
        </row>
        <row r="57">
          <cell r="Q57" t="str">
            <v xml:space="preserve">Campbell R-II </v>
          </cell>
        </row>
        <row r="58">
          <cell r="Q58" t="str">
            <v xml:space="preserve">Canton R-V </v>
          </cell>
        </row>
        <row r="59">
          <cell r="Q59" t="str">
            <v xml:space="preserve">Cape Girardeau 63 </v>
          </cell>
        </row>
        <row r="60">
          <cell r="Q60" t="str">
            <v xml:space="preserve">Carl Junction R-I </v>
          </cell>
        </row>
        <row r="61">
          <cell r="Q61" t="str">
            <v xml:space="preserve">Carrollton R-VII </v>
          </cell>
        </row>
        <row r="62">
          <cell r="Q62" t="str">
            <v xml:space="preserve">Carthage R-IX </v>
          </cell>
        </row>
        <row r="63">
          <cell r="Q63" t="str">
            <v xml:space="preserve">Caruthersville 18 </v>
          </cell>
        </row>
        <row r="64">
          <cell r="Q64" t="str">
            <v xml:space="preserve">Cassville R-IV </v>
          </cell>
        </row>
        <row r="65">
          <cell r="Q65" t="str">
            <v xml:space="preserve">Center 58 (Jackson County) </v>
          </cell>
        </row>
        <row r="66">
          <cell r="Q66" t="str">
            <v xml:space="preserve">Centerville R-I </v>
          </cell>
        </row>
        <row r="67">
          <cell r="Q67" t="str">
            <v xml:space="preserve">Central R-III (Park Hills) </v>
          </cell>
        </row>
        <row r="68">
          <cell r="Q68" t="str">
            <v xml:space="preserve">Centralia R-VI </v>
          </cell>
        </row>
        <row r="69">
          <cell r="Q69" t="str">
            <v xml:space="preserve">Chadwick R-I </v>
          </cell>
        </row>
        <row r="70">
          <cell r="Q70" t="str">
            <v xml:space="preserve">Chaffee R-II </v>
          </cell>
        </row>
        <row r="71">
          <cell r="Q71" t="str">
            <v xml:space="preserve">Charleston R-I </v>
          </cell>
        </row>
        <row r="72">
          <cell r="Q72" t="str">
            <v xml:space="preserve">Chilhowee R-IV </v>
          </cell>
        </row>
        <row r="73">
          <cell r="Q73" t="str">
            <v xml:space="preserve">Chillicothe R-II </v>
          </cell>
        </row>
        <row r="74">
          <cell r="Q74" t="str">
            <v>Clark Co R-I (Kahoka)</v>
          </cell>
        </row>
        <row r="75">
          <cell r="Q75" t="str">
            <v xml:space="preserve">Clarksburg C-2 </v>
          </cell>
        </row>
        <row r="76">
          <cell r="Q76" t="str">
            <v xml:space="preserve">Clarkton C-4 </v>
          </cell>
        </row>
        <row r="77">
          <cell r="Q77" t="str">
            <v xml:space="preserve">Clayton </v>
          </cell>
        </row>
        <row r="78">
          <cell r="Q78" t="str">
            <v xml:space="preserve">Clearwater R-I </v>
          </cell>
        </row>
        <row r="79">
          <cell r="Q79" t="str">
            <v xml:space="preserve">Clever R-V </v>
          </cell>
        </row>
        <row r="80">
          <cell r="Q80" t="str">
            <v xml:space="preserve">Climax Springs R-IV </v>
          </cell>
        </row>
        <row r="81">
          <cell r="Q81" t="str">
            <v xml:space="preserve">Clinton </v>
          </cell>
        </row>
        <row r="82">
          <cell r="Q82" t="str">
            <v>Clinton Co R-III (Plattsburg)</v>
          </cell>
        </row>
        <row r="83">
          <cell r="Q83" t="str">
            <v xml:space="preserve">Cole Camp R-I </v>
          </cell>
        </row>
        <row r="84">
          <cell r="Q84" t="str">
            <v>Cole Co R-I (Russellville)</v>
          </cell>
        </row>
        <row r="85">
          <cell r="Q85" t="str">
            <v>Cole Co R-V (Eugene)</v>
          </cell>
        </row>
        <row r="86">
          <cell r="Q86" t="str">
            <v xml:space="preserve">Columbia 93 </v>
          </cell>
        </row>
        <row r="87">
          <cell r="Q87" t="str">
            <v xml:space="preserve">Community R-VI </v>
          </cell>
        </row>
        <row r="88">
          <cell r="Q88" t="str">
            <v xml:space="preserve">Concordia R-II </v>
          </cell>
        </row>
        <row r="89">
          <cell r="Q89" t="str">
            <v>Cooper Co R-IV (Bunceton)</v>
          </cell>
        </row>
        <row r="90">
          <cell r="Q90" t="str">
            <v xml:space="preserve">Cooter R-IV </v>
          </cell>
        </row>
        <row r="91">
          <cell r="Q91" t="str">
            <v xml:space="preserve">Couch R-I </v>
          </cell>
        </row>
        <row r="92">
          <cell r="Q92" t="str">
            <v xml:space="preserve">Cowgill R-VI </v>
          </cell>
        </row>
        <row r="93">
          <cell r="Q93" t="str">
            <v xml:space="preserve">Craig R-III </v>
          </cell>
        </row>
        <row r="94">
          <cell r="Q94" t="str">
            <v xml:space="preserve">Crane R-III </v>
          </cell>
        </row>
        <row r="95">
          <cell r="Q95" t="str">
            <v>Crawford Co R-I (Bourbon)</v>
          </cell>
        </row>
        <row r="96">
          <cell r="Q96" t="str">
            <v>Crawford Co R-II (Cuba)</v>
          </cell>
        </row>
        <row r="97">
          <cell r="Q97" t="str">
            <v xml:space="preserve">Crocker R-II </v>
          </cell>
        </row>
        <row r="98">
          <cell r="Q98" t="str">
            <v xml:space="preserve">Crystal City 47 </v>
          </cell>
        </row>
        <row r="99">
          <cell r="Q99" t="str">
            <v xml:space="preserve">Dadeville R-II </v>
          </cell>
        </row>
        <row r="100">
          <cell r="Q100" t="str">
            <v>Dallas Co R-I (Buffalo)</v>
          </cell>
        </row>
        <row r="101">
          <cell r="Q101" t="str">
            <v xml:space="preserve">Davis R-XII </v>
          </cell>
        </row>
        <row r="102">
          <cell r="Q102" t="str">
            <v xml:space="preserve">Delta C-7 (Deering) </v>
          </cell>
        </row>
        <row r="103">
          <cell r="Q103" t="str">
            <v xml:space="preserve">Delta R-V </v>
          </cell>
        </row>
        <row r="104">
          <cell r="Q104" t="str">
            <v xml:space="preserve">Dent-Phelps R-III (RFD, Salem) </v>
          </cell>
        </row>
        <row r="105">
          <cell r="Q105" t="str">
            <v xml:space="preserve">DeSoto 73 </v>
          </cell>
        </row>
        <row r="106">
          <cell r="Q106" t="str">
            <v xml:space="preserve">Dexter R-XI </v>
          </cell>
        </row>
        <row r="107">
          <cell r="Q107" t="str">
            <v xml:space="preserve">Diamond R-IV </v>
          </cell>
        </row>
        <row r="108">
          <cell r="Q108" t="str">
            <v xml:space="preserve">Dixon R-I </v>
          </cell>
        </row>
        <row r="109">
          <cell r="Q109" t="str">
            <v xml:space="preserve">Doniphan R-I </v>
          </cell>
        </row>
        <row r="110">
          <cell r="Q110" t="str">
            <v xml:space="preserve">Dora R-III </v>
          </cell>
        </row>
        <row r="111">
          <cell r="Q111" t="str">
            <v xml:space="preserve">Drexel R-IV </v>
          </cell>
        </row>
        <row r="112">
          <cell r="Q112" t="str">
            <v>Dunklin R-V (Jefferson Co)</v>
          </cell>
        </row>
        <row r="113">
          <cell r="Q113" t="str">
            <v>East Buchanan Co C-I (Gower)</v>
          </cell>
        </row>
        <row r="114">
          <cell r="Q114" t="str">
            <v>East Carter Co R-II (Ellsinore)</v>
          </cell>
        </row>
        <row r="115">
          <cell r="Q115" t="str">
            <v xml:space="preserve">East Lynne 40 </v>
          </cell>
        </row>
        <row r="116">
          <cell r="Q116" t="str">
            <v>East Newton Co R-VI</v>
          </cell>
        </row>
        <row r="117">
          <cell r="Q117" t="str">
            <v xml:space="preserve">East Prairie R-II </v>
          </cell>
        </row>
        <row r="118">
          <cell r="Q118" t="str">
            <v xml:space="preserve">El Dorado Springs R-II </v>
          </cell>
        </row>
        <row r="119">
          <cell r="Q119" t="str">
            <v xml:space="preserve">Eldon R-I </v>
          </cell>
        </row>
        <row r="120">
          <cell r="Q120" t="str">
            <v xml:space="preserve">Elsberry R-II </v>
          </cell>
        </row>
        <row r="121">
          <cell r="Q121" t="str">
            <v xml:space="preserve">Eminence R-I </v>
          </cell>
        </row>
        <row r="122">
          <cell r="Q122" t="str">
            <v xml:space="preserve">Everton R-III </v>
          </cell>
        </row>
        <row r="123">
          <cell r="Q123" t="str">
            <v xml:space="preserve">Excelsior Springs 40 </v>
          </cell>
        </row>
        <row r="124">
          <cell r="Q124" t="str">
            <v xml:space="preserve">Exeter R-VI </v>
          </cell>
        </row>
        <row r="125">
          <cell r="Q125" t="str">
            <v xml:space="preserve">Fair Grove R-X </v>
          </cell>
        </row>
        <row r="126">
          <cell r="Q126" t="str">
            <v xml:space="preserve">Fair Play R-II </v>
          </cell>
        </row>
        <row r="127">
          <cell r="Q127" t="str">
            <v xml:space="preserve">Fairfax R-III </v>
          </cell>
        </row>
        <row r="128">
          <cell r="Q128" t="str">
            <v xml:space="preserve">Fairview R-XI </v>
          </cell>
        </row>
        <row r="129">
          <cell r="Q129" t="str">
            <v xml:space="preserve">Farmington R-VII </v>
          </cell>
        </row>
        <row r="130">
          <cell r="Q130" t="str">
            <v xml:space="preserve">Fayette R-III </v>
          </cell>
        </row>
        <row r="131">
          <cell r="Q131" t="str">
            <v xml:space="preserve">Ferguson-Florissant R-II </v>
          </cell>
        </row>
        <row r="132">
          <cell r="Q132" t="str">
            <v xml:space="preserve">Festus R-VI </v>
          </cell>
        </row>
        <row r="133">
          <cell r="Q133" t="str">
            <v xml:space="preserve">Fordland R-III </v>
          </cell>
        </row>
        <row r="134">
          <cell r="Q134" t="str">
            <v xml:space="preserve">Forsyth R-III </v>
          </cell>
        </row>
        <row r="135">
          <cell r="Q135" t="str">
            <v xml:space="preserve">Fort Osage R-I (Route 2, Independence) </v>
          </cell>
        </row>
        <row r="136">
          <cell r="Q136" t="str">
            <v xml:space="preserve">Fort Zumwalt R-II </v>
          </cell>
        </row>
        <row r="137">
          <cell r="Q137" t="str">
            <v xml:space="preserve">Fox C-6 (Arnold) </v>
          </cell>
        </row>
        <row r="138">
          <cell r="Q138" t="str">
            <v xml:space="preserve">Francis-Howell (R-III) </v>
          </cell>
        </row>
        <row r="139">
          <cell r="Q139" t="str">
            <v>Franklin Co R-II (RFD, New Haven)</v>
          </cell>
        </row>
        <row r="140">
          <cell r="Q140" t="str">
            <v xml:space="preserve">Fredericktown R-I </v>
          </cell>
        </row>
        <row r="141">
          <cell r="Q141" t="str">
            <v xml:space="preserve">Fulton 58 </v>
          </cell>
        </row>
        <row r="142">
          <cell r="Q142" t="str">
            <v xml:space="preserve">Gainesville R-V </v>
          </cell>
        </row>
        <row r="143">
          <cell r="Q143" t="str">
            <v xml:space="preserve">Galena R-II </v>
          </cell>
        </row>
        <row r="144">
          <cell r="Q144" t="str">
            <v xml:space="preserve">Gallatin R-V </v>
          </cell>
        </row>
        <row r="145">
          <cell r="Q145" t="str">
            <v xml:space="preserve">Gasconade C-4 (Falcon) </v>
          </cell>
        </row>
        <row r="146">
          <cell r="Q146" t="str">
            <v>Gasconade Co R-I (Hermann)</v>
          </cell>
        </row>
        <row r="147">
          <cell r="Q147" t="str">
            <v>Gasconade Co R-II (Owensvile)</v>
          </cell>
        </row>
        <row r="148">
          <cell r="Q148" t="str">
            <v xml:space="preserve">Gideon 37 </v>
          </cell>
        </row>
        <row r="149">
          <cell r="Q149" t="str">
            <v xml:space="preserve">Gilliam C-4 </v>
          </cell>
        </row>
        <row r="150">
          <cell r="Q150" t="str">
            <v xml:space="preserve">Gilman City R-IV </v>
          </cell>
        </row>
        <row r="151">
          <cell r="Q151" t="str">
            <v xml:space="preserve">Glenwood R-VIII </v>
          </cell>
        </row>
        <row r="152">
          <cell r="Q152" t="str">
            <v xml:space="preserve">Golden City R-III </v>
          </cell>
        </row>
        <row r="153">
          <cell r="Q153" t="str">
            <v xml:space="preserve">Gorin R-III </v>
          </cell>
        </row>
        <row r="154">
          <cell r="Q154" t="str">
            <v xml:space="preserve">Grain Valley R-V </v>
          </cell>
        </row>
        <row r="155">
          <cell r="Q155" t="str">
            <v>Grandview C-4 (Jackson Co)</v>
          </cell>
        </row>
        <row r="156">
          <cell r="Q156" t="str">
            <v>Grandview R-II (Jefferson Co)</v>
          </cell>
        </row>
        <row r="157">
          <cell r="Q157" t="str">
            <v xml:space="preserve">Green City R-I </v>
          </cell>
        </row>
        <row r="158">
          <cell r="Q158" t="str">
            <v xml:space="preserve">Green Forest R-II </v>
          </cell>
        </row>
        <row r="159">
          <cell r="Q159" t="str">
            <v xml:space="preserve">Green Ridge R-VIII </v>
          </cell>
        </row>
        <row r="160">
          <cell r="Q160" t="str">
            <v xml:space="preserve">Greenfield R-IV </v>
          </cell>
        </row>
        <row r="161">
          <cell r="Q161" t="str">
            <v xml:space="preserve">Greenville R-II </v>
          </cell>
        </row>
        <row r="162">
          <cell r="Q162" t="str">
            <v>Grundy Co R-V (Galt)</v>
          </cell>
        </row>
        <row r="163">
          <cell r="Q163" t="str">
            <v xml:space="preserve">Hale R-I </v>
          </cell>
        </row>
        <row r="164">
          <cell r="Q164" t="str">
            <v xml:space="preserve">Halfway R-III </v>
          </cell>
        </row>
        <row r="165">
          <cell r="Q165" t="str">
            <v>Hallsville R-IV</v>
          </cell>
        </row>
        <row r="166">
          <cell r="Q166" t="str">
            <v xml:space="preserve">Hamilton R-II </v>
          </cell>
        </row>
        <row r="167">
          <cell r="Q167" t="str">
            <v xml:space="preserve">Hancock Place </v>
          </cell>
        </row>
        <row r="168">
          <cell r="Q168" t="str">
            <v xml:space="preserve">Hannibal 60 </v>
          </cell>
        </row>
        <row r="169">
          <cell r="Q169" t="str">
            <v xml:space="preserve">Hardeman R-X </v>
          </cell>
        </row>
        <row r="170">
          <cell r="Q170" t="str">
            <v xml:space="preserve">Hardin-Central C-2 </v>
          </cell>
        </row>
        <row r="171">
          <cell r="Q171" t="str">
            <v xml:space="preserve">Harrisburg R-VIII </v>
          </cell>
        </row>
        <row r="172">
          <cell r="Q172" t="str">
            <v xml:space="preserve">Harrisonville R-IX </v>
          </cell>
        </row>
        <row r="173">
          <cell r="Q173" t="str">
            <v xml:space="preserve">Hartville R-II </v>
          </cell>
        </row>
        <row r="174">
          <cell r="Q174" t="str">
            <v xml:space="preserve">Hayti R-II </v>
          </cell>
        </row>
        <row r="175">
          <cell r="Q175" t="str">
            <v xml:space="preserve">Hazelwood </v>
          </cell>
        </row>
        <row r="176">
          <cell r="Q176" t="str">
            <v>Henry Co R-I (Windsor)</v>
          </cell>
        </row>
        <row r="177">
          <cell r="Q177" t="str">
            <v xml:space="preserve">Hermitage R-IV </v>
          </cell>
        </row>
        <row r="178">
          <cell r="Q178" t="str">
            <v xml:space="preserve">Hickman Mills C-1 </v>
          </cell>
        </row>
        <row r="179">
          <cell r="Q179" t="str">
            <v>Hickory Co R-I (Urbana)</v>
          </cell>
        </row>
        <row r="180">
          <cell r="Q180" t="str">
            <v xml:space="preserve">Higbee R-VIII </v>
          </cell>
        </row>
        <row r="181">
          <cell r="Q181" t="str">
            <v xml:space="preserve">High Point R-III </v>
          </cell>
        </row>
        <row r="182">
          <cell r="Q182" t="str">
            <v xml:space="preserve">Hillsboro R-III </v>
          </cell>
        </row>
        <row r="183">
          <cell r="Q183" t="str">
            <v xml:space="preserve">Holcomb R-III </v>
          </cell>
        </row>
        <row r="184">
          <cell r="Q184" t="str">
            <v xml:space="preserve">Holden R-III </v>
          </cell>
        </row>
        <row r="185">
          <cell r="Q185" t="str">
            <v xml:space="preserve">Holliday C-2 </v>
          </cell>
        </row>
        <row r="186">
          <cell r="Q186" t="str">
            <v xml:space="preserve">Hollister R-V </v>
          </cell>
        </row>
        <row r="187">
          <cell r="Q187" t="str">
            <v xml:space="preserve">Houston R-I </v>
          </cell>
        </row>
        <row r="188">
          <cell r="Q188" t="str">
            <v>Howard Co R-II (Glasgow)</v>
          </cell>
        </row>
        <row r="189">
          <cell r="Q189" t="str">
            <v xml:space="preserve">Howell Valley R-I </v>
          </cell>
        </row>
        <row r="190">
          <cell r="Q190" t="str">
            <v xml:space="preserve">Hudson R-IX </v>
          </cell>
        </row>
        <row r="191">
          <cell r="Q191" t="str">
            <v xml:space="preserve">Humansville R-IV </v>
          </cell>
        </row>
        <row r="192">
          <cell r="Q192" t="str">
            <v xml:space="preserve">Hume R-VIII </v>
          </cell>
        </row>
        <row r="193">
          <cell r="Q193" t="str">
            <v xml:space="preserve">Hurley R-I </v>
          </cell>
        </row>
        <row r="194">
          <cell r="Q194" t="str">
            <v xml:space="preserve">Iberia R-V </v>
          </cell>
        </row>
        <row r="195">
          <cell r="Q195" t="str">
            <v xml:space="preserve">Independence 30 </v>
          </cell>
        </row>
        <row r="196">
          <cell r="Q196" t="str">
            <v>Iron Co C-4 (Viburnum)</v>
          </cell>
        </row>
        <row r="197">
          <cell r="Q197" t="str">
            <v xml:space="preserve">Jackson R-II </v>
          </cell>
        </row>
        <row r="198">
          <cell r="Q198" t="str">
            <v>Jasper Co R-V</v>
          </cell>
        </row>
        <row r="199">
          <cell r="Q199" t="str">
            <v>Jefferson C-123 (Nodaway Co)</v>
          </cell>
        </row>
        <row r="200">
          <cell r="Q200" t="str">
            <v xml:space="preserve">Jefferson City </v>
          </cell>
        </row>
        <row r="201">
          <cell r="Q201" t="str">
            <v>Jefferson Co R-VII (RFD, Festus)</v>
          </cell>
        </row>
        <row r="202">
          <cell r="Q202" t="str">
            <v xml:space="preserve">Jennings </v>
          </cell>
        </row>
        <row r="203">
          <cell r="Q203" t="str">
            <v>Johnson Co R-VII</v>
          </cell>
        </row>
        <row r="204">
          <cell r="Q204" t="str">
            <v xml:space="preserve">Joplin R-VIII </v>
          </cell>
        </row>
        <row r="205">
          <cell r="Q205" t="str">
            <v xml:space="preserve">Junction Hill C-12 </v>
          </cell>
        </row>
        <row r="206">
          <cell r="Q206" t="str">
            <v xml:space="preserve">Kansas City 33 </v>
          </cell>
        </row>
        <row r="207">
          <cell r="Q207" t="str">
            <v xml:space="preserve">Kearney R-I </v>
          </cell>
        </row>
        <row r="208">
          <cell r="Q208" t="str">
            <v xml:space="preserve">Kelso C-7 </v>
          </cell>
        </row>
        <row r="209">
          <cell r="Q209" t="str">
            <v xml:space="preserve">Kennett 39 </v>
          </cell>
        </row>
        <row r="210">
          <cell r="Q210" t="str">
            <v xml:space="preserve">Keytesville R-III </v>
          </cell>
        </row>
        <row r="211">
          <cell r="Q211" t="str">
            <v xml:space="preserve">King City R-I </v>
          </cell>
        </row>
        <row r="212">
          <cell r="Q212" t="str">
            <v>Kingston 42 (Caldwell Co)</v>
          </cell>
        </row>
        <row r="213">
          <cell r="Q213" t="str">
            <v>Kingston K-14 (Washington Co)</v>
          </cell>
        </row>
        <row r="214">
          <cell r="Q214" t="str">
            <v xml:space="preserve">Kingsville R-I </v>
          </cell>
        </row>
        <row r="215">
          <cell r="Q215" t="str">
            <v xml:space="preserve">Kirbyville R-VI </v>
          </cell>
        </row>
        <row r="216">
          <cell r="Q216" t="str">
            <v xml:space="preserve">Kirksville R-III </v>
          </cell>
        </row>
        <row r="217">
          <cell r="Q217" t="str">
            <v xml:space="preserve">Kirkwood R-VII </v>
          </cell>
        </row>
        <row r="218">
          <cell r="Q218" t="str">
            <v xml:space="preserve">Knob Noster R-VIII </v>
          </cell>
        </row>
        <row r="219">
          <cell r="Q219" t="str">
            <v>Knox Co R-I (Edina)</v>
          </cell>
        </row>
        <row r="220">
          <cell r="Q220" t="str">
            <v>Laclede Co C-5 (RFD, Lebanon)</v>
          </cell>
        </row>
        <row r="221">
          <cell r="Q221" t="str">
            <v>Laclede Co R-I (Conway)</v>
          </cell>
        </row>
        <row r="222">
          <cell r="Q222" t="str">
            <v>Ladue (St Louis Co)</v>
          </cell>
        </row>
        <row r="223">
          <cell r="Q223" t="str">
            <v>Lafayette Co C-I (Higginsville)</v>
          </cell>
        </row>
        <row r="224">
          <cell r="Q224" t="str">
            <v xml:space="preserve">Lakeland R-III (Deepwater) </v>
          </cell>
        </row>
        <row r="225">
          <cell r="Q225" t="str">
            <v xml:space="preserve">Lamar R-I </v>
          </cell>
        </row>
        <row r="226">
          <cell r="Q226" t="str">
            <v xml:space="preserve">LaMonte R-IV </v>
          </cell>
        </row>
        <row r="227">
          <cell r="Q227" t="str">
            <v xml:space="preserve">LaPlata R-II </v>
          </cell>
        </row>
        <row r="228">
          <cell r="Q228" t="str">
            <v xml:space="preserve">Laquey R-V </v>
          </cell>
        </row>
        <row r="229">
          <cell r="Q229" t="str">
            <v xml:space="preserve">Laredo R-VII </v>
          </cell>
        </row>
        <row r="230">
          <cell r="Q230" t="str">
            <v xml:space="preserve">Lathrop R-II </v>
          </cell>
        </row>
        <row r="231">
          <cell r="Q231" t="str">
            <v xml:space="preserve">Lawson R-XIV </v>
          </cell>
        </row>
        <row r="232">
          <cell r="Q232" t="str">
            <v xml:space="preserve">Lebanon R-III </v>
          </cell>
        </row>
        <row r="233">
          <cell r="Q233" t="str">
            <v xml:space="preserve">Lee's Summit R-VII </v>
          </cell>
        </row>
        <row r="234">
          <cell r="Q234" t="str">
            <v xml:space="preserve">Leesville R-IX </v>
          </cell>
        </row>
        <row r="235">
          <cell r="Q235" t="str">
            <v xml:space="preserve">Leeton R-X </v>
          </cell>
        </row>
        <row r="236">
          <cell r="Q236" t="str">
            <v xml:space="preserve">Leopold R-III </v>
          </cell>
        </row>
        <row r="237">
          <cell r="Q237" t="str">
            <v xml:space="preserve">Lesterville R-IV </v>
          </cell>
        </row>
        <row r="238">
          <cell r="Q238" t="str">
            <v>Lewis Co C-I (Ewing)</v>
          </cell>
        </row>
        <row r="239">
          <cell r="Q239" t="str">
            <v xml:space="preserve">Lexington R-V </v>
          </cell>
        </row>
        <row r="240">
          <cell r="Q240" t="str">
            <v xml:space="preserve">Liberal R-II </v>
          </cell>
        </row>
        <row r="241">
          <cell r="Q241" t="str">
            <v xml:space="preserve">Liberty 53 </v>
          </cell>
        </row>
        <row r="242">
          <cell r="Q242" t="str">
            <v xml:space="preserve">Licking R-VIII </v>
          </cell>
        </row>
        <row r="243">
          <cell r="Q243" t="str">
            <v xml:space="preserve">Lincoln R-II </v>
          </cell>
        </row>
        <row r="244">
          <cell r="Q244" t="str">
            <v xml:space="preserve">Lindbergh R-VIII </v>
          </cell>
        </row>
        <row r="245">
          <cell r="Q245" t="str">
            <v>Linn Co R-I (Purdin)</v>
          </cell>
        </row>
        <row r="246">
          <cell r="Q246" t="str">
            <v>Livingston Co R-III (Chula)</v>
          </cell>
        </row>
        <row r="247">
          <cell r="Q247" t="str">
            <v xml:space="preserve">Lockwood R-I </v>
          </cell>
        </row>
        <row r="248">
          <cell r="Q248" t="str">
            <v>Logan-Rogersville R-VIII</v>
          </cell>
        </row>
        <row r="249">
          <cell r="Q249" t="str">
            <v xml:space="preserve">Lone Jack C-6 </v>
          </cell>
        </row>
        <row r="250">
          <cell r="Q250" t="str">
            <v xml:space="preserve">Lonedell R-XIV </v>
          </cell>
        </row>
        <row r="251">
          <cell r="Q251" t="str">
            <v xml:space="preserve">Louisiana R-II </v>
          </cell>
        </row>
        <row r="252">
          <cell r="Q252" t="str">
            <v xml:space="preserve">Luray 33 </v>
          </cell>
        </row>
        <row r="253">
          <cell r="Q253" t="str">
            <v xml:space="preserve">Lutie R-VI </v>
          </cell>
        </row>
        <row r="254">
          <cell r="Q254" t="str">
            <v xml:space="preserve">Macks Creek R-V </v>
          </cell>
        </row>
        <row r="255">
          <cell r="Q255" t="str">
            <v>Macon Co R-I (Macon)</v>
          </cell>
        </row>
        <row r="256">
          <cell r="Q256" t="str">
            <v>Macon Co R-IV (New Cambria)</v>
          </cell>
        </row>
        <row r="257">
          <cell r="Q257" t="str">
            <v xml:space="preserve">Madison C-3 </v>
          </cell>
        </row>
        <row r="258">
          <cell r="Q258" t="str">
            <v xml:space="preserve">Malden R-I </v>
          </cell>
        </row>
        <row r="259">
          <cell r="Q259" t="str">
            <v xml:space="preserve">Malta Bend R-V </v>
          </cell>
        </row>
        <row r="260">
          <cell r="Q260" t="str">
            <v xml:space="preserve">Manes R-V </v>
          </cell>
        </row>
        <row r="261">
          <cell r="Q261" t="str">
            <v xml:space="preserve">Mansfield R-IV </v>
          </cell>
        </row>
        <row r="262">
          <cell r="Q262" t="str">
            <v xml:space="preserve">Maplewood-Richmond Heights </v>
          </cell>
        </row>
        <row r="263">
          <cell r="Q263" t="str">
            <v xml:space="preserve">Marceline R-V </v>
          </cell>
        </row>
        <row r="264">
          <cell r="Q264" t="str">
            <v>Maries Co R-I (Vienna)</v>
          </cell>
        </row>
        <row r="265">
          <cell r="Q265" t="str">
            <v>Maries Co R-II (Belle)</v>
          </cell>
        </row>
        <row r="266">
          <cell r="Q266" t="str">
            <v>Marion C Early R-V (Morrisville)</v>
          </cell>
        </row>
        <row r="267">
          <cell r="Q267" t="str">
            <v>Marion Co R-II</v>
          </cell>
        </row>
        <row r="268">
          <cell r="Q268" t="str">
            <v xml:space="preserve">Marionville R-IX </v>
          </cell>
        </row>
        <row r="269">
          <cell r="Q269" t="str">
            <v xml:space="preserve">Mark Twain R-VIII </v>
          </cell>
        </row>
        <row r="270">
          <cell r="Q270" t="str">
            <v xml:space="preserve">Marquand-Zion R-VI </v>
          </cell>
        </row>
        <row r="271">
          <cell r="Q271" t="str">
            <v xml:space="preserve">Marshall </v>
          </cell>
        </row>
        <row r="272">
          <cell r="Q272" t="str">
            <v xml:space="preserve">Marshfield R-I </v>
          </cell>
        </row>
        <row r="273">
          <cell r="Q273" t="str">
            <v xml:space="preserve">Maryville R-II </v>
          </cell>
        </row>
        <row r="274">
          <cell r="Q274" t="str">
            <v xml:space="preserve">Maysville R-I </v>
          </cell>
        </row>
        <row r="275">
          <cell r="Q275" t="str">
            <v>McDonald Co R-I (Anderson)</v>
          </cell>
        </row>
        <row r="276">
          <cell r="Q276" t="str">
            <v xml:space="preserve">Meadow Heights R-II </v>
          </cell>
        </row>
        <row r="277">
          <cell r="Q277" t="str">
            <v xml:space="preserve">Meadville R-IV </v>
          </cell>
        </row>
        <row r="278">
          <cell r="Q278" t="str">
            <v xml:space="preserve">Mehlville R-IX </v>
          </cell>
        </row>
        <row r="279">
          <cell r="Q279" t="str">
            <v xml:space="preserve">Meramec Valley R-III </v>
          </cell>
        </row>
        <row r="280">
          <cell r="Q280" t="str">
            <v xml:space="preserve">Mexico 59 </v>
          </cell>
        </row>
        <row r="281">
          <cell r="Q281" t="str">
            <v>Miami R-I (Bates Co).</v>
          </cell>
        </row>
        <row r="282">
          <cell r="Q282" t="str">
            <v>Miami R-I (Saline Co)</v>
          </cell>
        </row>
        <row r="283">
          <cell r="Q283" t="str">
            <v>Mid-Buchanan Co R-V (Faucett)</v>
          </cell>
        </row>
        <row r="284">
          <cell r="Q284" t="str">
            <v xml:space="preserve">Middle Grove C-1 </v>
          </cell>
        </row>
        <row r="285">
          <cell r="Q285" t="str">
            <v xml:space="preserve">Midway R-I </v>
          </cell>
        </row>
        <row r="286">
          <cell r="Q286" t="str">
            <v xml:space="preserve">Milan C-2 </v>
          </cell>
        </row>
        <row r="287">
          <cell r="Q287" t="str">
            <v>Miller Co R-III (Tuscumbia)</v>
          </cell>
        </row>
        <row r="288">
          <cell r="Q288" t="str">
            <v xml:space="preserve">Miller R-II </v>
          </cell>
        </row>
        <row r="289">
          <cell r="Q289" t="str">
            <v xml:space="preserve">Mirabile C-1 </v>
          </cell>
        </row>
        <row r="290">
          <cell r="Q290" t="str">
            <v xml:space="preserve">Missouri City 56 </v>
          </cell>
        </row>
        <row r="291">
          <cell r="Q291" t="str">
            <v xml:space="preserve">Moberly </v>
          </cell>
        </row>
        <row r="292">
          <cell r="Q292" t="str">
            <v xml:space="preserve">Monett R-I </v>
          </cell>
        </row>
        <row r="293">
          <cell r="Q293" t="str">
            <v>Moniteau Co C-I (Jamestown)</v>
          </cell>
        </row>
        <row r="294">
          <cell r="Q294" t="str">
            <v>Moniteau Co R-I (California)</v>
          </cell>
        </row>
        <row r="295">
          <cell r="Q295" t="str">
            <v>Moniteau Co R-V (Latham)</v>
          </cell>
        </row>
        <row r="296">
          <cell r="Q296" t="str">
            <v>Moniteau Co R-VI (Tipton)</v>
          </cell>
        </row>
        <row r="297">
          <cell r="Q297" t="str">
            <v xml:space="preserve">Monroe City R-I </v>
          </cell>
        </row>
        <row r="298">
          <cell r="Q298" t="str">
            <v>Montgomery Co R-II (Montgomery City)</v>
          </cell>
        </row>
        <row r="299">
          <cell r="Q299" t="str">
            <v xml:space="preserve">Montrose R-XIV </v>
          </cell>
        </row>
        <row r="300">
          <cell r="Q300" t="str">
            <v>Morgan Co R-I (Stover)</v>
          </cell>
        </row>
        <row r="301">
          <cell r="Q301" t="str">
            <v>Morgan Co R-II (Versailles)</v>
          </cell>
        </row>
        <row r="302">
          <cell r="Q302" t="str">
            <v xml:space="preserve">Mound City R-II </v>
          </cell>
        </row>
        <row r="303">
          <cell r="Q303" t="str">
            <v xml:space="preserve">Mountain Grove R-III </v>
          </cell>
        </row>
        <row r="304">
          <cell r="Q304" t="str">
            <v xml:space="preserve">Mountain View-Birch Tree R-III </v>
          </cell>
        </row>
        <row r="305">
          <cell r="Q305" t="str">
            <v>Mt Vernon R-V</v>
          </cell>
        </row>
        <row r="306">
          <cell r="Q306" t="str">
            <v xml:space="preserve">Naylor R-II </v>
          </cell>
        </row>
        <row r="307">
          <cell r="Q307" t="str">
            <v xml:space="preserve">Neelyville R-IV </v>
          </cell>
        </row>
        <row r="308">
          <cell r="Q308" t="str">
            <v xml:space="preserve">Nell Holcomb R-IV </v>
          </cell>
        </row>
        <row r="309">
          <cell r="Q309" t="str">
            <v xml:space="preserve">Neosho R-V </v>
          </cell>
        </row>
        <row r="310">
          <cell r="Q310" t="str">
            <v xml:space="preserve">Nevada R-V </v>
          </cell>
        </row>
        <row r="311">
          <cell r="Q311" t="str">
            <v xml:space="preserve">New Bloomfield R-III </v>
          </cell>
        </row>
        <row r="312">
          <cell r="Q312" t="str">
            <v xml:space="preserve">New Franklin R-I </v>
          </cell>
        </row>
        <row r="313">
          <cell r="Q313" t="str">
            <v>New Haven (Franklin Co)</v>
          </cell>
        </row>
        <row r="314">
          <cell r="Q314" t="str">
            <v>New Madrid Co R-I</v>
          </cell>
        </row>
        <row r="315">
          <cell r="Q315" t="str">
            <v xml:space="preserve">New York R-IV </v>
          </cell>
        </row>
        <row r="316">
          <cell r="Q316" t="str">
            <v xml:space="preserve">Newburg R-II </v>
          </cell>
        </row>
        <row r="317">
          <cell r="Q317" t="str">
            <v xml:space="preserve">Newtown-Harris R-III </v>
          </cell>
        </row>
        <row r="318">
          <cell r="Q318" t="str">
            <v xml:space="preserve">Niangua R-V </v>
          </cell>
        </row>
        <row r="319">
          <cell r="Q319" t="str">
            <v xml:space="preserve">Nixa R-II </v>
          </cell>
        </row>
        <row r="320">
          <cell r="Q320" t="str">
            <v xml:space="preserve">Nodaway-Holt R-VII (Graham) </v>
          </cell>
        </row>
        <row r="321">
          <cell r="Q321" t="str">
            <v xml:space="preserve">Nonresident </v>
          </cell>
        </row>
        <row r="322">
          <cell r="Q322" t="str">
            <v xml:space="preserve">Norborne R-VIII </v>
          </cell>
        </row>
        <row r="323">
          <cell r="Q323" t="str">
            <v xml:space="preserve">Normandy </v>
          </cell>
        </row>
        <row r="324">
          <cell r="Q324" t="str">
            <v>North Andrew Co R-VI (Rosendale)</v>
          </cell>
        </row>
        <row r="325">
          <cell r="Q325" t="str">
            <v xml:space="preserve">North Callaway R-I (Kingdom City) </v>
          </cell>
        </row>
        <row r="326">
          <cell r="Q326" t="str">
            <v xml:space="preserve">North Daviess R-III </v>
          </cell>
        </row>
        <row r="327">
          <cell r="Q327" t="str">
            <v xml:space="preserve">North Harrison R-III (Eagleville) </v>
          </cell>
        </row>
        <row r="328">
          <cell r="Q328" t="str">
            <v xml:space="preserve">North Kansas City 74 </v>
          </cell>
        </row>
        <row r="329">
          <cell r="Q329" t="str">
            <v>North Mercer Co R-III (Mercer)</v>
          </cell>
        </row>
        <row r="330">
          <cell r="Q330" t="str">
            <v>North Nodaway Co R-VI (Hopkins)</v>
          </cell>
        </row>
        <row r="331">
          <cell r="Q331" t="str">
            <v>North Pemiscot Co R-I (Wardell)</v>
          </cell>
        </row>
        <row r="332">
          <cell r="Q332" t="str">
            <v>North Platte Co R-I (Dearborn)</v>
          </cell>
        </row>
        <row r="333">
          <cell r="Q333" t="str">
            <v>North Shelby</v>
          </cell>
        </row>
        <row r="334">
          <cell r="Q334" t="str">
            <v>North St Francios Co R-1 (Bonne Terre)</v>
          </cell>
        </row>
        <row r="335">
          <cell r="Q335" t="str">
            <v xml:space="preserve">North Wood R-IV </v>
          </cell>
        </row>
        <row r="336">
          <cell r="Q336" t="str">
            <v>Northeast Nodaway Co R-V (Ravenwood)</v>
          </cell>
        </row>
        <row r="337">
          <cell r="Q337" t="str">
            <v>Northeast Randolph Co R-IV (Cairo)</v>
          </cell>
        </row>
        <row r="338">
          <cell r="Q338" t="str">
            <v>Northeast Vernon Co R-I (Walker0</v>
          </cell>
        </row>
        <row r="339">
          <cell r="Q339" t="str">
            <v xml:space="preserve">Northwest R-I (High Ridge) </v>
          </cell>
        </row>
        <row r="340">
          <cell r="Q340" t="str">
            <v xml:space="preserve">Northwestern R-I (Mendon) </v>
          </cell>
        </row>
        <row r="341">
          <cell r="Q341" t="str">
            <v xml:space="preserve">Norwood R-I </v>
          </cell>
        </row>
        <row r="342">
          <cell r="Q342" t="str">
            <v xml:space="preserve">Oak Grove R-VI </v>
          </cell>
        </row>
        <row r="343">
          <cell r="Q343" t="str">
            <v xml:space="preserve">Oak Hill R-I </v>
          </cell>
        </row>
        <row r="344">
          <cell r="Q344" t="str">
            <v xml:space="preserve">Oak Ridge R-VI </v>
          </cell>
        </row>
        <row r="345">
          <cell r="Q345" t="str">
            <v xml:space="preserve">Odessa R-VII </v>
          </cell>
        </row>
        <row r="346">
          <cell r="Q346" t="str">
            <v xml:space="preserve">Oran R-III </v>
          </cell>
        </row>
        <row r="347">
          <cell r="Q347" t="str">
            <v xml:space="preserve">Orearville R-IV </v>
          </cell>
        </row>
        <row r="348">
          <cell r="Q348" t="str">
            <v xml:space="preserve">Oregon-HowelI R-III </v>
          </cell>
        </row>
        <row r="349">
          <cell r="Q349" t="str">
            <v xml:space="preserve">Orrick R-XI </v>
          </cell>
        </row>
        <row r="350">
          <cell r="Q350" t="str">
            <v>Osage Co R-I (Chamois)</v>
          </cell>
        </row>
        <row r="351">
          <cell r="Q351" t="str">
            <v>Osage Co R-II (Linn)</v>
          </cell>
        </row>
        <row r="352">
          <cell r="Q352" t="str">
            <v>Osage Co R-III (Westphalia)</v>
          </cell>
        </row>
        <row r="353">
          <cell r="Q353" t="str">
            <v xml:space="preserve">Osborn R-O </v>
          </cell>
        </row>
        <row r="354">
          <cell r="Q354" t="str">
            <v xml:space="preserve">Osceola </v>
          </cell>
        </row>
        <row r="355">
          <cell r="Q355" t="str">
            <v xml:space="preserve">Otterville R-VI </v>
          </cell>
        </row>
        <row r="356">
          <cell r="Q356" t="str">
            <v xml:space="preserve">Ozark R-VI </v>
          </cell>
        </row>
        <row r="357">
          <cell r="Q357" t="str">
            <v xml:space="preserve">Palmyra R-I </v>
          </cell>
        </row>
        <row r="358">
          <cell r="Q358" t="str">
            <v xml:space="preserve">Paris R-II </v>
          </cell>
        </row>
        <row r="359">
          <cell r="Q359" t="str">
            <v xml:space="preserve">Park Hill </v>
          </cell>
        </row>
        <row r="360">
          <cell r="Q360" t="str">
            <v xml:space="preserve">Parkway C-2 </v>
          </cell>
        </row>
        <row r="361">
          <cell r="Q361" t="str">
            <v xml:space="preserve">Pattonsburg R-II </v>
          </cell>
        </row>
        <row r="362">
          <cell r="Q362" t="str">
            <v xml:space="preserve">Pattonville R-III </v>
          </cell>
        </row>
        <row r="363">
          <cell r="Q363" t="str">
            <v>Pemiscot Co R-III (RFD, Caruthersville)</v>
          </cell>
        </row>
        <row r="364">
          <cell r="Q364" t="str">
            <v>Pemiscot Co Special School Dist</v>
          </cell>
        </row>
        <row r="365">
          <cell r="Q365" t="str">
            <v>Perry Co 32</v>
          </cell>
        </row>
        <row r="366">
          <cell r="Q366" t="str">
            <v>Pettis Co R-V (Hughesville)</v>
          </cell>
        </row>
        <row r="367">
          <cell r="Q367" t="str">
            <v>Pettis Co R-XII (RFD, Sedalia)</v>
          </cell>
        </row>
        <row r="368">
          <cell r="Q368" t="str">
            <v>Phelps Co R-III (Edgar Springs)</v>
          </cell>
        </row>
        <row r="369">
          <cell r="Q369" t="str">
            <v xml:space="preserve">Pierce City R-VI </v>
          </cell>
        </row>
        <row r="370">
          <cell r="Q370" t="str">
            <v>Pike Co R-III (Clarksville)</v>
          </cell>
        </row>
        <row r="371">
          <cell r="Q371" t="str">
            <v xml:space="preserve">Pilot Grove C-4 </v>
          </cell>
        </row>
        <row r="372">
          <cell r="Q372" t="str">
            <v xml:space="preserve">Plainview R-VIII </v>
          </cell>
        </row>
        <row r="373">
          <cell r="Q373" t="str">
            <v xml:space="preserve">Plato R-V </v>
          </cell>
        </row>
        <row r="374">
          <cell r="Q374" t="str">
            <v>Platte Co R-III (Platte City)</v>
          </cell>
        </row>
        <row r="375">
          <cell r="Q375" t="str">
            <v xml:space="preserve">Pleasant Hill R-III </v>
          </cell>
        </row>
        <row r="376">
          <cell r="Q376" t="str">
            <v xml:space="preserve">Pleasant Hope R-VI </v>
          </cell>
        </row>
        <row r="377">
          <cell r="Q377" t="str">
            <v xml:space="preserve">Pleasant View R-VI </v>
          </cell>
        </row>
        <row r="378">
          <cell r="Q378" t="str">
            <v xml:space="preserve">Polo R-VII </v>
          </cell>
        </row>
        <row r="379">
          <cell r="Q379" t="str">
            <v xml:space="preserve">Poplar Bluff R-I </v>
          </cell>
        </row>
        <row r="380">
          <cell r="Q380" t="str">
            <v xml:space="preserve">Portageville </v>
          </cell>
        </row>
        <row r="381">
          <cell r="Q381" t="str">
            <v xml:space="preserve">Potosi R-III </v>
          </cell>
        </row>
        <row r="382">
          <cell r="Q382" t="str">
            <v xml:space="preserve">Prairie Home R-V </v>
          </cell>
        </row>
        <row r="383">
          <cell r="Q383" t="str">
            <v xml:space="preserve">Princeton R-V </v>
          </cell>
        </row>
        <row r="384">
          <cell r="Q384" t="str">
            <v xml:space="preserve">Purdy R-II </v>
          </cell>
        </row>
        <row r="385">
          <cell r="Q385" t="str">
            <v xml:space="preserve">Putnam Co R-1 </v>
          </cell>
        </row>
        <row r="386">
          <cell r="Q386" t="str">
            <v xml:space="preserve">Puxico R-VIII </v>
          </cell>
        </row>
        <row r="387">
          <cell r="Q387" t="str">
            <v>Ralls Co R-II (Center)</v>
          </cell>
        </row>
        <row r="388">
          <cell r="Q388" t="str">
            <v xml:space="preserve">Raymondville R-VII </v>
          </cell>
        </row>
        <row r="389">
          <cell r="Q389" t="str">
            <v xml:space="preserve">Raymore-Peculiar R-II </v>
          </cell>
        </row>
        <row r="390">
          <cell r="Q390" t="str">
            <v xml:space="preserve">Raytown C-2 </v>
          </cell>
        </row>
        <row r="391">
          <cell r="Q391" t="str">
            <v xml:space="preserve">Reeds Spring R-IV </v>
          </cell>
        </row>
        <row r="392">
          <cell r="Q392" t="str">
            <v xml:space="preserve">Renick R-V </v>
          </cell>
        </row>
        <row r="393">
          <cell r="Q393" t="str">
            <v xml:space="preserve">Republic R-III (Republic) </v>
          </cell>
        </row>
        <row r="394">
          <cell r="Q394" t="str">
            <v xml:space="preserve">Revere C-3 </v>
          </cell>
        </row>
        <row r="395">
          <cell r="Q395" t="str">
            <v xml:space="preserve">Rich Hill R-IV </v>
          </cell>
        </row>
        <row r="396">
          <cell r="Q396" t="str">
            <v xml:space="preserve">Richards R-V </v>
          </cell>
        </row>
        <row r="397">
          <cell r="Q397" t="str">
            <v>Richland R-I (Stoddard Co)</v>
          </cell>
        </row>
        <row r="398">
          <cell r="Q398" t="str">
            <v>Richland R-IV</v>
          </cell>
        </row>
        <row r="399">
          <cell r="Q399" t="str">
            <v xml:space="preserve">Richmond R-XVI </v>
          </cell>
        </row>
        <row r="400">
          <cell r="Q400" t="str">
            <v xml:space="preserve">Richwoods R-VII </v>
          </cell>
        </row>
        <row r="401">
          <cell r="Q401" t="str">
            <v xml:space="preserve">Ridgeway R-V </v>
          </cell>
        </row>
        <row r="402">
          <cell r="Q402" t="str">
            <v>Ripley Co R-III (Gatewood)</v>
          </cell>
        </row>
        <row r="403">
          <cell r="Q403" t="str">
            <v>Ripley Co R-IV (RFD, Doniphan)</v>
          </cell>
        </row>
        <row r="404">
          <cell r="Q404" t="str">
            <v xml:space="preserve">Risco R-II </v>
          </cell>
        </row>
        <row r="405">
          <cell r="Q405" t="str">
            <v xml:space="preserve">Ritenour </v>
          </cell>
        </row>
        <row r="406">
          <cell r="Q406" t="str">
            <v xml:space="preserve">Riverview Gardens </v>
          </cell>
        </row>
        <row r="407">
          <cell r="Q407" t="str">
            <v xml:space="preserve">Rock Port R-II </v>
          </cell>
        </row>
        <row r="408">
          <cell r="Q408" t="str">
            <v xml:space="preserve">Rockwood R-VI </v>
          </cell>
        </row>
        <row r="409">
          <cell r="Q409" t="str">
            <v xml:space="preserve">Rolla 31 </v>
          </cell>
        </row>
        <row r="410">
          <cell r="Q410" t="str">
            <v xml:space="preserve">Roscoe C-I </v>
          </cell>
        </row>
        <row r="411">
          <cell r="Q411" t="str">
            <v xml:space="preserve">Salem R-80 </v>
          </cell>
        </row>
        <row r="412">
          <cell r="Q412" t="str">
            <v xml:space="preserve">Salisbury R-IV </v>
          </cell>
        </row>
        <row r="413">
          <cell r="Q413" t="str">
            <v xml:space="preserve">Santa Fe R-X (Alma) </v>
          </cell>
        </row>
        <row r="414">
          <cell r="Q414" t="str">
            <v xml:space="preserve">Sarcoxie R-II </v>
          </cell>
        </row>
        <row r="415">
          <cell r="Q415" t="str">
            <v xml:space="preserve">Savannah R-III </v>
          </cell>
        </row>
        <row r="416">
          <cell r="Q416" t="str">
            <v xml:space="preserve">School of the Osage R-II </v>
          </cell>
        </row>
        <row r="417">
          <cell r="Q417" t="str">
            <v>Schuyler Co R-I</v>
          </cell>
        </row>
        <row r="418">
          <cell r="Q418" t="str">
            <v>Scotland Co R-I (Memphis)</v>
          </cell>
        </row>
        <row r="419">
          <cell r="Q419" t="str">
            <v xml:space="preserve">Scott City R-I </v>
          </cell>
        </row>
        <row r="420">
          <cell r="Q420" t="str">
            <v>Scott Co Central (Sikeston)</v>
          </cell>
        </row>
        <row r="421">
          <cell r="Q421" t="str">
            <v>Scott Co R-IV (Benton)</v>
          </cell>
        </row>
        <row r="422">
          <cell r="Q422" t="str">
            <v xml:space="preserve">Sedalia 200 </v>
          </cell>
        </row>
        <row r="423">
          <cell r="Q423" t="str">
            <v>Select</v>
          </cell>
        </row>
        <row r="424">
          <cell r="Q424" t="str">
            <v xml:space="preserve">Senath Hornesville C-8 </v>
          </cell>
        </row>
        <row r="425">
          <cell r="Q425" t="str">
            <v xml:space="preserve">Seneca R-VII </v>
          </cell>
        </row>
        <row r="426">
          <cell r="Q426" t="str">
            <v xml:space="preserve">Seymour R-II </v>
          </cell>
        </row>
        <row r="427">
          <cell r="Q427" t="str">
            <v xml:space="preserve">Shawnee R-III </v>
          </cell>
        </row>
        <row r="428">
          <cell r="Q428" t="str">
            <v>Shelby Co R-IV (Shelbina)</v>
          </cell>
        </row>
        <row r="429">
          <cell r="Q429" t="str">
            <v xml:space="preserve">Sheldon R-VIII </v>
          </cell>
        </row>
        <row r="430">
          <cell r="Q430" t="str">
            <v xml:space="preserve">Shell Knob 78 </v>
          </cell>
        </row>
        <row r="431">
          <cell r="Q431" t="str">
            <v xml:space="preserve">Sherwood Cass R-VIII (Creighton) </v>
          </cell>
        </row>
        <row r="432">
          <cell r="Q432" t="str">
            <v xml:space="preserve">Sikeston R-VI </v>
          </cell>
        </row>
        <row r="433">
          <cell r="Q433" t="str">
            <v xml:space="preserve">Silex R-I </v>
          </cell>
        </row>
        <row r="434">
          <cell r="Q434" t="str">
            <v xml:space="preserve">Skyline R-II </v>
          </cell>
        </row>
        <row r="435">
          <cell r="Q435" t="str">
            <v xml:space="preserve">Slater </v>
          </cell>
        </row>
        <row r="436">
          <cell r="Q436" t="str">
            <v xml:space="preserve">Smithton R-VI </v>
          </cell>
        </row>
        <row r="437">
          <cell r="Q437" t="str">
            <v xml:space="preserve">Smithville R-II </v>
          </cell>
        </row>
        <row r="438">
          <cell r="Q438" t="str">
            <v xml:space="preserve">South Callaway R-II (Mokane) </v>
          </cell>
        </row>
        <row r="439">
          <cell r="Q439" t="str">
            <v>South Harrison Co R-II (Bethany)</v>
          </cell>
        </row>
        <row r="440">
          <cell r="Q440" t="str">
            <v>South Holt Co R-I (Oregon)</v>
          </cell>
        </row>
        <row r="441">
          <cell r="Q441" t="str">
            <v>South Iron Co R-I (Annapolis)</v>
          </cell>
        </row>
        <row r="442">
          <cell r="Q442" t="str">
            <v>South Nodaway Co R-IV (Barnard)</v>
          </cell>
        </row>
        <row r="443">
          <cell r="Q443" t="str">
            <v>South Pemiscot Co R-V (Steele)</v>
          </cell>
        </row>
        <row r="444">
          <cell r="Q444" t="str">
            <v>Southern Boone Co R-I</v>
          </cell>
        </row>
        <row r="445">
          <cell r="Q445" t="str">
            <v>Southern Reynolds Co R-II</v>
          </cell>
        </row>
        <row r="446">
          <cell r="Q446" t="str">
            <v xml:space="preserve">Southland C-9 (Cardwell) </v>
          </cell>
        </row>
        <row r="447">
          <cell r="Q447" t="str">
            <v>Southwest Livingston Co R-I</v>
          </cell>
        </row>
        <row r="448">
          <cell r="Q448" t="str">
            <v>Southwest R-V (Barry Co)</v>
          </cell>
        </row>
        <row r="449">
          <cell r="Q449" t="str">
            <v xml:space="preserve">Sparta R-III </v>
          </cell>
        </row>
        <row r="450">
          <cell r="Q450" t="str">
            <v>Special School District of St Louis Co</v>
          </cell>
        </row>
        <row r="451">
          <cell r="Q451" t="str">
            <v xml:space="preserve">Spickard R-II </v>
          </cell>
        </row>
        <row r="452">
          <cell r="Q452" t="str">
            <v xml:space="preserve">Spokane R-VII </v>
          </cell>
        </row>
        <row r="453">
          <cell r="Q453" t="str">
            <v xml:space="preserve">Spring Bluff R-XV </v>
          </cell>
        </row>
        <row r="454">
          <cell r="Q454" t="str">
            <v xml:space="preserve">Springfield R-XII </v>
          </cell>
        </row>
        <row r="455">
          <cell r="Q455" t="str">
            <v>St Charles Co R-V (Orchard Farm)</v>
          </cell>
        </row>
        <row r="456">
          <cell r="Q456" t="str">
            <v>St Charles R-IV</v>
          </cell>
        </row>
        <row r="457">
          <cell r="Q457" t="str">
            <v>St Clari R-Xlll</v>
          </cell>
        </row>
        <row r="458">
          <cell r="Q458" t="str">
            <v>St Elizabeth R-IV</v>
          </cell>
        </row>
        <row r="459">
          <cell r="Q459" t="str">
            <v>St James R-IV</v>
          </cell>
        </row>
        <row r="460">
          <cell r="Q460" t="str">
            <v>St Joseph</v>
          </cell>
        </row>
        <row r="461">
          <cell r="Q461" t="str">
            <v>St Louis City</v>
          </cell>
        </row>
        <row r="462">
          <cell r="Q462" t="str">
            <v xml:space="preserve">Stanberry R-II </v>
          </cell>
        </row>
        <row r="463">
          <cell r="Q463" t="str">
            <v>Ste Genevieve Co R-II</v>
          </cell>
        </row>
        <row r="464">
          <cell r="Q464" t="str">
            <v xml:space="preserve">Steelville R-III </v>
          </cell>
        </row>
        <row r="465">
          <cell r="Q465" t="str">
            <v xml:space="preserve">Stet R-XV </v>
          </cell>
        </row>
        <row r="466">
          <cell r="Q466" t="str">
            <v xml:space="preserve">Stewartsville C-2 </v>
          </cell>
        </row>
        <row r="467">
          <cell r="Q467" t="str">
            <v xml:space="preserve">Stockton R-I </v>
          </cell>
        </row>
        <row r="468">
          <cell r="Q468" t="str">
            <v xml:space="preserve">Stoutland R-II </v>
          </cell>
        </row>
        <row r="469">
          <cell r="Q469" t="str">
            <v xml:space="preserve">Strafford R-VI </v>
          </cell>
        </row>
        <row r="470">
          <cell r="Q470" t="str">
            <v xml:space="preserve">Strain-Japan R-XVI </v>
          </cell>
        </row>
        <row r="471">
          <cell r="Q471" t="str">
            <v xml:space="preserve">Strasburg C-3 </v>
          </cell>
        </row>
        <row r="472">
          <cell r="Q472" t="str">
            <v xml:space="preserve">Sturgeon R-V </v>
          </cell>
        </row>
        <row r="473">
          <cell r="Q473" t="str">
            <v xml:space="preserve">Success R-VI </v>
          </cell>
        </row>
        <row r="474">
          <cell r="Q474" t="str">
            <v xml:space="preserve">Sullivan C-2 </v>
          </cell>
        </row>
        <row r="475">
          <cell r="Q475" t="str">
            <v xml:space="preserve">Summersville R-II </v>
          </cell>
        </row>
        <row r="476">
          <cell r="Q476" t="str">
            <v xml:space="preserve">Sunrise R-IX </v>
          </cell>
        </row>
        <row r="477">
          <cell r="Q477" t="str">
            <v xml:space="preserve">Swedeborg R-III </v>
          </cell>
        </row>
        <row r="478">
          <cell r="Q478" t="str">
            <v xml:space="preserve">Sweet Springs R-VII </v>
          </cell>
        </row>
        <row r="479">
          <cell r="Q479" t="str">
            <v xml:space="preserve">Taneyville R-II </v>
          </cell>
        </row>
        <row r="480">
          <cell r="Q480" t="str">
            <v xml:space="preserve">Tarkio R-I </v>
          </cell>
        </row>
        <row r="481">
          <cell r="Q481" t="str">
            <v xml:space="preserve">Thayer R-II </v>
          </cell>
        </row>
        <row r="482">
          <cell r="Q482" t="str">
            <v xml:space="preserve">Thornfield R-I </v>
          </cell>
        </row>
        <row r="483">
          <cell r="Q483" t="str">
            <v xml:space="preserve">Tina-Avalon R-II </v>
          </cell>
        </row>
        <row r="484">
          <cell r="Q484" t="str">
            <v xml:space="preserve">Trenton R-IX </v>
          </cell>
        </row>
        <row r="485">
          <cell r="Q485" t="str">
            <v xml:space="preserve">Tri-County R-VII (Jamesport) </v>
          </cell>
        </row>
        <row r="486">
          <cell r="Q486" t="str">
            <v xml:space="preserve">Troy R-III </v>
          </cell>
        </row>
        <row r="487">
          <cell r="Q487" t="str">
            <v xml:space="preserve">Twin Rivers R-X (Broseley) </v>
          </cell>
        </row>
        <row r="488">
          <cell r="Q488" t="str">
            <v>Union R-XI (Franklin Co)</v>
          </cell>
        </row>
        <row r="489">
          <cell r="Q489" t="str">
            <v xml:space="preserve">Union Star R-II </v>
          </cell>
        </row>
        <row r="490">
          <cell r="Q490" t="str">
            <v xml:space="preserve">University City </v>
          </cell>
        </row>
        <row r="491">
          <cell r="Q491" t="str">
            <v xml:space="preserve">Valley Park </v>
          </cell>
        </row>
        <row r="492">
          <cell r="Q492" t="str">
            <v xml:space="preserve">Valley R-VI (Caledonia) </v>
          </cell>
        </row>
        <row r="493">
          <cell r="Q493" t="str">
            <v xml:space="preserve">Van Buren R-1 </v>
          </cell>
        </row>
        <row r="494">
          <cell r="Q494" t="str">
            <v xml:space="preserve">Van-Far R-I </v>
          </cell>
        </row>
        <row r="495">
          <cell r="Q495" t="str">
            <v xml:space="preserve">Verona R-VII </v>
          </cell>
        </row>
        <row r="496">
          <cell r="Q496" t="str">
            <v xml:space="preserve">Walnut Grove R-V </v>
          </cell>
        </row>
        <row r="497">
          <cell r="Q497" t="str">
            <v>Warren Co R-lll (Warrenton)</v>
          </cell>
        </row>
        <row r="498">
          <cell r="Q498" t="str">
            <v xml:space="preserve">Warrensburg R-VI </v>
          </cell>
        </row>
        <row r="499">
          <cell r="Q499" t="str">
            <v xml:space="preserve">Warsaw R-IX </v>
          </cell>
        </row>
        <row r="500">
          <cell r="Q500" t="str">
            <v xml:space="preserve">Washington </v>
          </cell>
        </row>
        <row r="501">
          <cell r="Q501" t="str">
            <v xml:space="preserve">Waynesville R-VI </v>
          </cell>
        </row>
        <row r="502">
          <cell r="Q502" t="str">
            <v xml:space="preserve">Weaubleau R-III </v>
          </cell>
        </row>
        <row r="503">
          <cell r="Q503" t="str">
            <v xml:space="preserve">Webb City R-VII </v>
          </cell>
        </row>
        <row r="504">
          <cell r="Q504" t="str">
            <v xml:space="preserve">Webster Groves </v>
          </cell>
        </row>
        <row r="505">
          <cell r="Q505" t="str">
            <v xml:space="preserve">Wellington-Napoleon R-IX </v>
          </cell>
        </row>
        <row r="506">
          <cell r="Q506" t="str">
            <v xml:space="preserve">Wellston </v>
          </cell>
        </row>
        <row r="507">
          <cell r="Q507" t="str">
            <v xml:space="preserve">Wellsville-Middletown R-I </v>
          </cell>
        </row>
        <row r="508">
          <cell r="Q508" t="str">
            <v xml:space="preserve">Wentzville R-IV </v>
          </cell>
        </row>
        <row r="509">
          <cell r="Q509" t="str">
            <v>West Nodaway Co R-1 (Burlington Junction)</v>
          </cell>
        </row>
        <row r="510">
          <cell r="Q510" t="str">
            <v xml:space="preserve">West Plains R-VII </v>
          </cell>
        </row>
        <row r="511">
          <cell r="Q511" t="str">
            <v>West Platte Co R-II (Weston)</v>
          </cell>
        </row>
        <row r="512">
          <cell r="Q512" t="str">
            <v>West St Francois Co R-IV (Leadwood)</v>
          </cell>
        </row>
        <row r="513">
          <cell r="Q513" t="str">
            <v xml:space="preserve">Westran R-I </v>
          </cell>
        </row>
        <row r="514">
          <cell r="Q514" t="str">
            <v xml:space="preserve">Westview C-6 </v>
          </cell>
        </row>
        <row r="515">
          <cell r="Q515" t="str">
            <v xml:space="preserve">Wheatland R-II </v>
          </cell>
        </row>
        <row r="516">
          <cell r="Q516" t="str">
            <v xml:space="preserve">Wheaton R-III </v>
          </cell>
        </row>
        <row r="517">
          <cell r="Q517" t="str">
            <v xml:space="preserve">Willard R-II </v>
          </cell>
        </row>
        <row r="518">
          <cell r="Q518" t="str">
            <v xml:space="preserve">Willow Springs R-IV </v>
          </cell>
        </row>
        <row r="519">
          <cell r="Q519" t="str">
            <v>Windsor C-1 (Jefferson Co)</v>
          </cell>
        </row>
        <row r="520">
          <cell r="Q520" t="str">
            <v xml:space="preserve">Winfield R-IV </v>
          </cell>
        </row>
        <row r="521">
          <cell r="Q521" t="str">
            <v xml:space="preserve">Winona R-III </v>
          </cell>
        </row>
        <row r="522">
          <cell r="Q522" t="str">
            <v xml:space="preserve">Winston R-VI </v>
          </cell>
        </row>
        <row r="523">
          <cell r="Q523" t="str">
            <v xml:space="preserve">Woodland R-IV </v>
          </cell>
        </row>
        <row r="524">
          <cell r="Q524" t="str">
            <v>Worth Co R-III</v>
          </cell>
        </row>
        <row r="525">
          <cell r="Q525" t="str">
            <v xml:space="preserve">Wright City R-II </v>
          </cell>
        </row>
        <row r="526">
          <cell r="Q526" t="str">
            <v xml:space="preserve">Wyaconda C-1 </v>
          </cell>
        </row>
        <row r="527">
          <cell r="Q527" t="str">
            <v xml:space="preserve">Zalma R-V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showGridLines="0" tabSelected="1" view="pageLayout" zoomScaleNormal="100" workbookViewId="0">
      <selection activeCell="G18" sqref="G18"/>
    </sheetView>
  </sheetViews>
  <sheetFormatPr defaultRowHeight="15" x14ac:dyDescent="0.25"/>
  <cols>
    <col min="1" max="1" width="24.85546875" customWidth="1"/>
    <col min="2" max="2" width="12" customWidth="1"/>
    <col min="3" max="3" width="11.5703125" customWidth="1"/>
    <col min="4" max="4" width="3.42578125" customWidth="1"/>
    <col min="5" max="5" width="8.85546875" customWidth="1"/>
    <col min="6" max="6" width="7" customWidth="1"/>
    <col min="7" max="8" width="8.85546875" customWidth="1"/>
    <col min="9" max="9" width="5.42578125" customWidth="1"/>
    <col min="11" max="11" width="10.85546875" customWidth="1"/>
    <col min="12" max="12" width="9.7109375" customWidth="1"/>
    <col min="13" max="13" width="12.42578125" customWidth="1"/>
    <col min="18" max="18" width="10.140625" bestFit="1" customWidth="1"/>
  </cols>
  <sheetData>
    <row r="1" spans="1:18" x14ac:dyDescent="0.25">
      <c r="A1" s="7" t="s">
        <v>0</v>
      </c>
      <c r="B1" s="85"/>
      <c r="C1" s="85"/>
      <c r="D1" s="8"/>
      <c r="E1" s="9" t="s">
        <v>37</v>
      </c>
      <c r="F1" s="86">
        <f ca="1">TODAY()</f>
        <v>44815</v>
      </c>
      <c r="G1" s="87"/>
      <c r="H1" s="88"/>
      <c r="I1" s="10"/>
      <c r="J1" s="11" t="s">
        <v>56</v>
      </c>
      <c r="K1" s="7"/>
      <c r="L1" s="7"/>
      <c r="M1" s="7"/>
      <c r="N1" s="10"/>
      <c r="O1" s="10"/>
      <c r="P1" s="10"/>
      <c r="Q1" s="10"/>
      <c r="R1" s="10"/>
    </row>
    <row r="2" spans="1:18" x14ac:dyDescent="0.25">
      <c r="A2" s="7" t="s">
        <v>1</v>
      </c>
      <c r="B2" s="85"/>
      <c r="C2" s="85"/>
      <c r="D2" s="8"/>
      <c r="E2" s="9" t="s">
        <v>39</v>
      </c>
      <c r="F2" s="85"/>
      <c r="G2" s="85"/>
      <c r="H2" s="85"/>
      <c r="I2" s="10"/>
      <c r="J2" s="7"/>
      <c r="K2" s="7"/>
      <c r="L2" s="7"/>
      <c r="M2" s="7"/>
      <c r="N2" s="10"/>
      <c r="O2" s="10"/>
      <c r="P2" s="10"/>
      <c r="Q2" s="10"/>
      <c r="R2" s="10"/>
    </row>
    <row r="3" spans="1:18" x14ac:dyDescent="0.25">
      <c r="A3" s="7" t="s">
        <v>2</v>
      </c>
      <c r="B3" s="85"/>
      <c r="C3" s="85"/>
      <c r="D3" s="8"/>
      <c r="E3" s="8"/>
      <c r="F3" s="8"/>
      <c r="G3" s="12"/>
      <c r="H3" s="12"/>
      <c r="I3" s="10"/>
      <c r="J3" s="7" t="s">
        <v>49</v>
      </c>
      <c r="K3" s="10"/>
      <c r="L3" s="10"/>
      <c r="M3" s="13">
        <f>B19</f>
        <v>0</v>
      </c>
      <c r="N3" s="10"/>
      <c r="O3" s="10"/>
      <c r="P3" s="10"/>
      <c r="Q3" s="10"/>
      <c r="R3" s="10"/>
    </row>
    <row r="4" spans="1:18" ht="15.75" thickBot="1" x14ac:dyDescent="0.3">
      <c r="A4" s="12"/>
      <c r="B4" s="12"/>
      <c r="C4" s="12"/>
      <c r="D4" s="14"/>
      <c r="E4" s="14"/>
      <c r="F4" s="14"/>
      <c r="G4" s="14"/>
      <c r="H4" s="14"/>
      <c r="I4" s="15"/>
      <c r="J4" s="7"/>
      <c r="K4" s="10"/>
      <c r="L4" s="10"/>
      <c r="M4" s="7"/>
      <c r="N4" s="10"/>
      <c r="O4" s="10"/>
      <c r="P4" s="10"/>
      <c r="Q4" s="10"/>
      <c r="R4" s="10"/>
    </row>
    <row r="5" spans="1:18" x14ac:dyDescent="0.25">
      <c r="A5" s="16" t="s">
        <v>54</v>
      </c>
      <c r="B5" s="12"/>
      <c r="C5" s="12"/>
      <c r="D5" s="17"/>
      <c r="E5" s="18" t="s">
        <v>53</v>
      </c>
      <c r="F5" s="19"/>
      <c r="G5" s="19"/>
      <c r="H5" s="19"/>
      <c r="I5" s="20"/>
      <c r="J5" s="7" t="s">
        <v>12</v>
      </c>
      <c r="K5" s="10"/>
      <c r="L5" s="10"/>
      <c r="M5" s="13">
        <f>B17</f>
        <v>0</v>
      </c>
      <c r="N5" s="10"/>
      <c r="O5" s="10"/>
      <c r="P5" s="10"/>
      <c r="Q5" s="10"/>
      <c r="R5" s="10"/>
    </row>
    <row r="6" spans="1:18" x14ac:dyDescent="0.25">
      <c r="A6" s="10"/>
      <c r="B6" s="10"/>
      <c r="C6" s="12"/>
      <c r="D6" s="21"/>
      <c r="E6" s="22"/>
      <c r="F6" s="22"/>
      <c r="G6" s="22"/>
      <c r="H6" s="23"/>
      <c r="I6" s="24"/>
      <c r="J6" s="7"/>
      <c r="K6" s="10"/>
      <c r="L6" s="10"/>
      <c r="M6" s="7"/>
      <c r="N6" s="10"/>
      <c r="O6" s="10"/>
      <c r="P6" s="10"/>
      <c r="Q6" s="10"/>
      <c r="R6" s="10"/>
    </row>
    <row r="7" spans="1:18" x14ac:dyDescent="0.25">
      <c r="A7" s="7" t="s">
        <v>10</v>
      </c>
      <c r="B7" s="1">
        <v>0</v>
      </c>
      <c r="C7" s="25"/>
      <c r="D7" s="21"/>
      <c r="E7" s="26" t="s">
        <v>26</v>
      </c>
      <c r="F7" s="26"/>
      <c r="G7" s="26">
        <f>G9-G8</f>
        <v>0</v>
      </c>
      <c r="H7" s="23"/>
      <c r="I7" s="24"/>
      <c r="J7" s="7" t="s">
        <v>50</v>
      </c>
      <c r="K7" s="10"/>
      <c r="L7" s="10"/>
      <c r="M7" s="27" t="e">
        <f>M5/M3</f>
        <v>#DIV/0!</v>
      </c>
      <c r="N7" s="10"/>
      <c r="O7" s="10"/>
      <c r="P7" s="10"/>
      <c r="Q7" s="10"/>
      <c r="R7" s="10"/>
    </row>
    <row r="8" spans="1:18" ht="15.75" thickBot="1" x14ac:dyDescent="0.3">
      <c r="A8" s="7" t="s">
        <v>36</v>
      </c>
      <c r="B8" s="1">
        <v>0</v>
      </c>
      <c r="C8" s="12"/>
      <c r="D8" s="21"/>
      <c r="E8" s="28" t="s">
        <v>27</v>
      </c>
      <c r="F8" s="28"/>
      <c r="G8" s="28">
        <f>IF(G9&gt;=5,ROUNDUP(G9*0.2,0),0)</f>
        <v>0</v>
      </c>
      <c r="H8" s="23"/>
      <c r="I8" s="24"/>
      <c r="J8" s="7"/>
      <c r="K8" s="7"/>
      <c r="L8" s="7"/>
      <c r="M8" s="7"/>
      <c r="N8" s="10"/>
      <c r="O8" s="7"/>
      <c r="P8" s="10"/>
      <c r="Q8" s="10"/>
      <c r="R8" s="7"/>
    </row>
    <row r="9" spans="1:18" ht="15.75" thickTop="1" x14ac:dyDescent="0.25">
      <c r="A9" s="7" t="s">
        <v>35</v>
      </c>
      <c r="B9" s="1">
        <v>0</v>
      </c>
      <c r="C9" s="12"/>
      <c r="D9" s="21"/>
      <c r="E9" s="29" t="s">
        <v>53</v>
      </c>
      <c r="F9" s="18"/>
      <c r="G9" s="18">
        <f>B44</f>
        <v>0</v>
      </c>
      <c r="H9" s="83" t="str">
        <f>IF(G9&gt;=12, "Davis-Bacon Applies","")</f>
        <v/>
      </c>
      <c r="I9" s="84"/>
      <c r="J9" s="11"/>
      <c r="K9" s="10"/>
      <c r="L9" s="30" t="s">
        <v>25</v>
      </c>
      <c r="M9" s="30" t="s">
        <v>51</v>
      </c>
      <c r="N9" s="10"/>
      <c r="O9" s="10"/>
      <c r="P9" s="10"/>
      <c r="Q9" s="10"/>
      <c r="R9" s="7"/>
    </row>
    <row r="10" spans="1:18" x14ac:dyDescent="0.25">
      <c r="A10" s="7" t="s">
        <v>34</v>
      </c>
      <c r="B10" s="1">
        <v>0</v>
      </c>
      <c r="C10" s="12"/>
      <c r="D10" s="21"/>
      <c r="E10" s="22"/>
      <c r="F10" s="22"/>
      <c r="G10" s="22"/>
      <c r="H10" s="22"/>
      <c r="I10" s="24"/>
      <c r="J10" s="11" t="s">
        <v>16</v>
      </c>
      <c r="K10" s="10"/>
      <c r="L10" s="30" t="s">
        <v>61</v>
      </c>
      <c r="M10" s="30" t="s">
        <v>61</v>
      </c>
      <c r="N10" s="10"/>
      <c r="O10" s="10"/>
      <c r="P10" s="10"/>
      <c r="Q10" s="10"/>
      <c r="R10" s="7"/>
    </row>
    <row r="11" spans="1:18" x14ac:dyDescent="0.25">
      <c r="A11" s="7" t="s">
        <v>45</v>
      </c>
      <c r="B11" s="1">
        <v>0</v>
      </c>
      <c r="C11" s="10"/>
      <c r="D11" s="21"/>
      <c r="E11" s="18" t="s">
        <v>31</v>
      </c>
      <c r="F11" s="23"/>
      <c r="G11" s="31" t="s">
        <v>30</v>
      </c>
      <c r="H11" s="31" t="s">
        <v>28</v>
      </c>
      <c r="I11" s="24"/>
      <c r="J11" s="12"/>
      <c r="K11" s="10"/>
      <c r="L11" s="30" t="s">
        <v>18</v>
      </c>
      <c r="M11" s="30" t="s">
        <v>18</v>
      </c>
      <c r="N11" s="10"/>
      <c r="O11" s="10"/>
      <c r="P11" s="10"/>
      <c r="Q11" s="10"/>
      <c r="R11" s="7"/>
    </row>
    <row r="12" spans="1:18" x14ac:dyDescent="0.25">
      <c r="A12" s="7" t="s">
        <v>33</v>
      </c>
      <c r="B12" s="1">
        <v>0</v>
      </c>
      <c r="C12" s="10"/>
      <c r="D12" s="21"/>
      <c r="E12" s="32">
        <f>B3</f>
        <v>0</v>
      </c>
      <c r="F12" s="33" t="s">
        <v>38</v>
      </c>
      <c r="G12" s="34" t="s">
        <v>29</v>
      </c>
      <c r="H12" s="34" t="s">
        <v>29</v>
      </c>
      <c r="I12" s="24"/>
      <c r="J12" s="7" t="s">
        <v>3</v>
      </c>
      <c r="K12" s="10"/>
      <c r="L12" s="35">
        <f>C25</f>
        <v>0</v>
      </c>
      <c r="M12" s="35" t="e">
        <f>ROUND($M$7*L12,0)</f>
        <v>#DIV/0!</v>
      </c>
      <c r="N12" s="10"/>
      <c r="O12" s="10"/>
      <c r="P12" s="10"/>
      <c r="Q12" s="10"/>
      <c r="R12" s="10"/>
    </row>
    <row r="13" spans="1:18" x14ac:dyDescent="0.25">
      <c r="A13" s="7" t="s">
        <v>74</v>
      </c>
      <c r="B13" s="36">
        <f>5000+6500</f>
        <v>11500</v>
      </c>
      <c r="C13" s="10"/>
      <c r="D13" s="21"/>
      <c r="E13" s="37" t="s">
        <v>3</v>
      </c>
      <c r="F13" s="37"/>
      <c r="G13" s="3"/>
      <c r="H13" s="3"/>
      <c r="I13" s="38" t="e">
        <f t="shared" ref="I13:I18" si="0">(B25/$B$31)*$G$9</f>
        <v>#DIV/0!</v>
      </c>
      <c r="J13" s="7" t="s">
        <v>4</v>
      </c>
      <c r="K13" s="10"/>
      <c r="L13" s="35">
        <f t="shared" ref="L13:L17" si="1">C26</f>
        <v>0</v>
      </c>
      <c r="M13" s="35" t="e">
        <f t="shared" ref="M13:M17" si="2">ROUND($M$7*L13,0)</f>
        <v>#DIV/0!</v>
      </c>
      <c r="N13" s="10"/>
      <c r="O13" s="10"/>
      <c r="P13" s="10"/>
      <c r="Q13" s="10"/>
      <c r="R13" s="10"/>
    </row>
    <row r="14" spans="1:18" ht="15.75" thickBot="1" x14ac:dyDescent="0.3">
      <c r="A14" s="39" t="s">
        <v>32</v>
      </c>
      <c r="B14" s="2">
        <v>0</v>
      </c>
      <c r="C14" s="12"/>
      <c r="D14" s="21"/>
      <c r="E14" s="37" t="s">
        <v>4</v>
      </c>
      <c r="F14" s="37"/>
      <c r="G14" s="3"/>
      <c r="H14" s="3"/>
      <c r="I14" s="38" t="e">
        <f t="shared" si="0"/>
        <v>#DIV/0!</v>
      </c>
      <c r="J14" s="7" t="s">
        <v>5</v>
      </c>
      <c r="K14" s="10"/>
      <c r="L14" s="35">
        <f t="shared" si="1"/>
        <v>0</v>
      </c>
      <c r="M14" s="35" t="e">
        <f t="shared" si="2"/>
        <v>#DIV/0!</v>
      </c>
      <c r="N14" s="10"/>
      <c r="O14" s="10"/>
      <c r="P14" s="10"/>
      <c r="Q14" s="10"/>
      <c r="R14" s="10"/>
    </row>
    <row r="15" spans="1:18" ht="15.75" thickTop="1" x14ac:dyDescent="0.25">
      <c r="A15" s="11" t="s">
        <v>11</v>
      </c>
      <c r="B15" s="40">
        <f>B7-SUM(B8:B14)</f>
        <v>-11500</v>
      </c>
      <c r="C15" s="12"/>
      <c r="D15" s="21"/>
      <c r="E15" s="37" t="s">
        <v>5</v>
      </c>
      <c r="F15" s="37"/>
      <c r="G15" s="3"/>
      <c r="H15" s="3"/>
      <c r="I15" s="38" t="e">
        <f t="shared" si="0"/>
        <v>#DIV/0!</v>
      </c>
      <c r="J15" s="7" t="s">
        <v>6</v>
      </c>
      <c r="K15" s="10"/>
      <c r="L15" s="35">
        <f t="shared" si="1"/>
        <v>0</v>
      </c>
      <c r="M15" s="35" t="e">
        <f t="shared" si="2"/>
        <v>#DIV/0!</v>
      </c>
      <c r="N15" s="10"/>
      <c r="O15" s="10"/>
      <c r="P15" s="10"/>
      <c r="Q15" s="10"/>
      <c r="R15" s="10"/>
    </row>
    <row r="16" spans="1:18" x14ac:dyDescent="0.25">
      <c r="A16" s="12"/>
      <c r="B16" s="41"/>
      <c r="C16" s="12"/>
      <c r="D16" s="21"/>
      <c r="E16" s="37" t="s">
        <v>6</v>
      </c>
      <c r="F16" s="37"/>
      <c r="G16" s="3"/>
      <c r="H16" s="3"/>
      <c r="I16" s="38" t="e">
        <f t="shared" si="0"/>
        <v>#DIV/0!</v>
      </c>
      <c r="J16" s="7" t="s">
        <v>7</v>
      </c>
      <c r="K16" s="10"/>
      <c r="L16" s="35">
        <f t="shared" si="1"/>
        <v>0</v>
      </c>
      <c r="M16" s="35" t="e">
        <f t="shared" si="2"/>
        <v>#DIV/0!</v>
      </c>
      <c r="N16" s="10"/>
      <c r="O16" s="10"/>
      <c r="P16" s="10"/>
      <c r="Q16" s="10"/>
      <c r="R16" s="10"/>
    </row>
    <row r="17" spans="1:18" ht="15.75" thickBot="1" x14ac:dyDescent="0.3">
      <c r="A17" s="7" t="s">
        <v>12</v>
      </c>
      <c r="B17" s="1"/>
      <c r="C17" s="12"/>
      <c r="D17" s="21"/>
      <c r="E17" s="37" t="s">
        <v>7</v>
      </c>
      <c r="F17" s="37"/>
      <c r="G17" s="3"/>
      <c r="H17" s="3"/>
      <c r="I17" s="38" t="e">
        <f t="shared" si="0"/>
        <v>#DIV/0!</v>
      </c>
      <c r="J17" s="42" t="s">
        <v>8</v>
      </c>
      <c r="K17" s="43"/>
      <c r="L17" s="44">
        <f t="shared" si="1"/>
        <v>0</v>
      </c>
      <c r="M17" s="44" t="e">
        <f t="shared" si="2"/>
        <v>#DIV/0!</v>
      </c>
      <c r="N17" s="10"/>
      <c r="O17" s="10"/>
      <c r="P17" s="10"/>
      <c r="Q17" s="10"/>
      <c r="R17" s="10"/>
    </row>
    <row r="18" spans="1:18" ht="16.5" thickTop="1" thickBot="1" x14ac:dyDescent="0.3">
      <c r="A18" s="39" t="s">
        <v>13</v>
      </c>
      <c r="B18" s="2"/>
      <c r="C18" s="12"/>
      <c r="D18" s="21"/>
      <c r="E18" s="45" t="s">
        <v>8</v>
      </c>
      <c r="F18" s="45"/>
      <c r="G18" s="4"/>
      <c r="H18" s="4"/>
      <c r="I18" s="38" t="e">
        <f t="shared" si="0"/>
        <v>#DIV/0!</v>
      </c>
      <c r="J18" s="46" t="s">
        <v>62</v>
      </c>
      <c r="K18" s="10"/>
      <c r="L18" s="47">
        <f>SUM(L12:L17)</f>
        <v>0</v>
      </c>
      <c r="M18" s="47" t="e">
        <f>SUM(M12:M17)</f>
        <v>#DIV/0!</v>
      </c>
      <c r="N18" s="10"/>
      <c r="O18" s="10"/>
      <c r="P18" s="10"/>
      <c r="Q18" s="10"/>
      <c r="R18" s="10"/>
    </row>
    <row r="19" spans="1:18" ht="16.5" thickTop="1" thickBot="1" x14ac:dyDescent="0.3">
      <c r="A19" s="11" t="s">
        <v>14</v>
      </c>
      <c r="B19" s="40">
        <f>B17+B18</f>
        <v>0</v>
      </c>
      <c r="C19" s="12"/>
      <c r="D19" s="48"/>
      <c r="E19" s="49"/>
      <c r="F19" s="49"/>
      <c r="G19" s="49"/>
      <c r="H19" s="49"/>
      <c r="I19" s="5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5.75" thickBot="1" x14ac:dyDescent="0.3">
      <c r="A20" s="51"/>
      <c r="B20" s="51"/>
      <c r="C20" s="12"/>
      <c r="D20" s="52"/>
      <c r="E20" s="53"/>
      <c r="F20" s="53"/>
      <c r="G20" s="53"/>
      <c r="H20" s="53"/>
      <c r="I20" s="54"/>
      <c r="J20" s="11"/>
      <c r="K20" s="10"/>
      <c r="L20" s="10"/>
      <c r="M20" s="10"/>
      <c r="N20" s="10"/>
      <c r="O20" s="10"/>
      <c r="P20" s="10"/>
      <c r="Q20" s="10"/>
      <c r="R20" s="10"/>
    </row>
    <row r="21" spans="1:18" ht="15.75" thickTop="1" x14ac:dyDescent="0.25">
      <c r="A21" s="11" t="s">
        <v>15</v>
      </c>
      <c r="B21" s="27">
        <f>IF(B15=0,0,(B19/B15))</f>
        <v>0</v>
      </c>
      <c r="C21" s="12"/>
      <c r="D21" s="10"/>
      <c r="E21" s="55" t="s">
        <v>40</v>
      </c>
      <c r="F21" s="56" t="s">
        <v>55</v>
      </c>
      <c r="G21" s="7"/>
      <c r="H21" s="7"/>
      <c r="I21" s="57"/>
      <c r="J21" s="10"/>
      <c r="K21" s="10"/>
      <c r="L21" s="30" t="s">
        <v>25</v>
      </c>
      <c r="M21" s="30" t="s">
        <v>51</v>
      </c>
      <c r="N21" s="10"/>
      <c r="O21" s="10"/>
      <c r="P21" s="10"/>
      <c r="Q21" s="10"/>
      <c r="R21" s="10"/>
    </row>
    <row r="22" spans="1:18" x14ac:dyDescent="0.25">
      <c r="A22" s="12"/>
      <c r="B22" s="12"/>
      <c r="C22" s="12"/>
      <c r="D22" s="10"/>
      <c r="E22" s="55"/>
      <c r="F22" s="56" t="s">
        <v>41</v>
      </c>
      <c r="G22" s="7"/>
      <c r="H22" s="7"/>
      <c r="I22" s="57"/>
      <c r="J22" s="10"/>
      <c r="K22" s="10"/>
      <c r="L22" s="30" t="s">
        <v>52</v>
      </c>
      <c r="M22" s="30" t="s">
        <v>52</v>
      </c>
      <c r="N22" s="10"/>
      <c r="O22" s="10"/>
      <c r="P22" s="10"/>
      <c r="Q22" s="10"/>
      <c r="R22" s="10"/>
    </row>
    <row r="23" spans="1:18" ht="15.75" thickBot="1" x14ac:dyDescent="0.3">
      <c r="A23" s="11" t="s">
        <v>16</v>
      </c>
      <c r="B23" s="30" t="s">
        <v>17</v>
      </c>
      <c r="C23" s="30" t="s">
        <v>19</v>
      </c>
      <c r="D23" s="10"/>
      <c r="E23" s="55"/>
      <c r="F23" s="56"/>
      <c r="G23" s="7"/>
      <c r="H23" s="7"/>
      <c r="I23" s="57"/>
      <c r="J23" s="11" t="s">
        <v>63</v>
      </c>
      <c r="K23" s="10"/>
      <c r="L23" s="30" t="s">
        <v>18</v>
      </c>
      <c r="M23" s="30" t="s">
        <v>18</v>
      </c>
      <c r="N23" s="10"/>
      <c r="O23" s="10"/>
      <c r="P23" s="10"/>
      <c r="Q23" s="10"/>
      <c r="R23" s="10"/>
    </row>
    <row r="24" spans="1:18" ht="11.25" customHeight="1" thickBot="1" x14ac:dyDescent="0.3">
      <c r="A24" s="12"/>
      <c r="B24" s="30" t="s">
        <v>18</v>
      </c>
      <c r="C24" s="30" t="s">
        <v>18</v>
      </c>
      <c r="D24" s="10"/>
      <c r="E24" s="55" t="s">
        <v>40</v>
      </c>
      <c r="F24" s="56" t="s">
        <v>65</v>
      </c>
      <c r="G24" s="7"/>
      <c r="H24" s="7"/>
      <c r="I24" s="57"/>
      <c r="J24" s="58" t="s">
        <v>18</v>
      </c>
      <c r="K24" s="10"/>
      <c r="L24" s="59">
        <f>B43</f>
        <v>0</v>
      </c>
      <c r="M24" s="59" t="e">
        <f>ROUND((B17/B19)*B43,0)</f>
        <v>#DIV/0!</v>
      </c>
      <c r="N24" s="10"/>
      <c r="O24" s="10"/>
      <c r="P24" s="10"/>
      <c r="Q24" s="10"/>
      <c r="R24" s="10"/>
    </row>
    <row r="25" spans="1:18" ht="15.75" thickBot="1" x14ac:dyDescent="0.3">
      <c r="A25" s="7" t="s">
        <v>3</v>
      </c>
      <c r="B25" s="5"/>
      <c r="C25" s="35">
        <f>IF(B25=0,0,ROUNDUP(B25*$B$21,0))</f>
        <v>0</v>
      </c>
      <c r="D25" s="10"/>
      <c r="E25" s="55"/>
      <c r="F25" s="56" t="s">
        <v>42</v>
      </c>
      <c r="G25" s="7"/>
      <c r="H25" s="7"/>
      <c r="I25" s="57"/>
      <c r="J25" s="60"/>
      <c r="K25" s="61"/>
      <c r="L25" s="62"/>
      <c r="M25" s="62"/>
      <c r="N25" s="10"/>
      <c r="O25" s="10"/>
      <c r="P25" s="10"/>
      <c r="Q25" s="10"/>
      <c r="R25" s="10"/>
    </row>
    <row r="26" spans="1:18" ht="15.75" thickBot="1" x14ac:dyDescent="0.3">
      <c r="A26" s="7" t="s">
        <v>4</v>
      </c>
      <c r="B26" s="5"/>
      <c r="C26" s="35">
        <f t="shared" ref="C26:C30" si="3">IF(B26=0,0,ROUNDUP(B26*$B$21,0))</f>
        <v>0</v>
      </c>
      <c r="D26" s="10"/>
      <c r="E26" s="55"/>
      <c r="F26" s="56"/>
      <c r="G26" s="7"/>
      <c r="H26" s="7"/>
      <c r="I26" s="57"/>
      <c r="J26" s="46" t="s">
        <v>64</v>
      </c>
      <c r="K26" s="61"/>
      <c r="L26" s="63"/>
      <c r="M26" s="47" t="e">
        <f>SUM(M18,M24)</f>
        <v>#DIV/0!</v>
      </c>
      <c r="N26" s="10"/>
      <c r="O26" s="10"/>
      <c r="P26" s="10"/>
      <c r="Q26" s="10"/>
      <c r="R26" s="10"/>
    </row>
    <row r="27" spans="1:18" x14ac:dyDescent="0.25">
      <c r="A27" s="7" t="s">
        <v>5</v>
      </c>
      <c r="B27" s="5"/>
      <c r="C27" s="35">
        <f t="shared" si="3"/>
        <v>0</v>
      </c>
      <c r="D27" s="10"/>
      <c r="E27" s="64" t="s">
        <v>40</v>
      </c>
      <c r="F27" s="56" t="s">
        <v>73</v>
      </c>
      <c r="G27" s="7"/>
      <c r="H27" s="7"/>
      <c r="I27" s="57"/>
      <c r="J27" s="65"/>
      <c r="K27" s="61"/>
      <c r="L27" s="63"/>
      <c r="M27" s="66"/>
      <c r="N27" s="10"/>
      <c r="O27" s="10"/>
      <c r="P27" s="10"/>
      <c r="Q27" s="10"/>
      <c r="R27" s="10"/>
    </row>
    <row r="28" spans="1:18" x14ac:dyDescent="0.25">
      <c r="A28" s="7" t="s">
        <v>6</v>
      </c>
      <c r="B28" s="5"/>
      <c r="C28" s="35">
        <f t="shared" si="3"/>
        <v>0</v>
      </c>
      <c r="D28" s="10"/>
      <c r="E28" s="67"/>
      <c r="F28" s="56" t="s">
        <v>42</v>
      </c>
      <c r="G28" s="7"/>
      <c r="H28" s="7"/>
      <c r="I28" s="57"/>
      <c r="J28" s="65"/>
      <c r="K28" s="61"/>
      <c r="L28" s="63"/>
      <c r="M28" s="66"/>
      <c r="N28" s="10"/>
      <c r="O28" s="10"/>
      <c r="P28" s="10"/>
      <c r="Q28" s="10"/>
      <c r="R28" s="10"/>
    </row>
    <row r="29" spans="1:18" x14ac:dyDescent="0.25">
      <c r="A29" s="7" t="s">
        <v>7</v>
      </c>
      <c r="B29" s="5"/>
      <c r="C29" s="35">
        <f t="shared" si="3"/>
        <v>0</v>
      </c>
      <c r="D29" s="10"/>
      <c r="E29" s="55"/>
      <c r="F29" s="56"/>
      <c r="G29" s="7"/>
      <c r="H29" s="7"/>
      <c r="I29" s="57"/>
      <c r="J29" s="68"/>
      <c r="K29" s="61"/>
      <c r="L29" s="65"/>
      <c r="M29" s="69"/>
      <c r="N29" s="10"/>
      <c r="O29" s="10"/>
      <c r="P29" s="10"/>
      <c r="Q29" s="10"/>
      <c r="R29" s="10"/>
    </row>
    <row r="30" spans="1:18" ht="15.75" thickBot="1" x14ac:dyDescent="0.3">
      <c r="A30" s="39" t="s">
        <v>8</v>
      </c>
      <c r="B30" s="6"/>
      <c r="C30" s="70">
        <f t="shared" si="3"/>
        <v>0</v>
      </c>
      <c r="D30" s="10"/>
      <c r="E30" s="55" t="s">
        <v>40</v>
      </c>
      <c r="F30" s="56" t="s">
        <v>43</v>
      </c>
      <c r="G30" s="7"/>
      <c r="H30" s="7"/>
      <c r="I30" s="57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5.75" thickTop="1" x14ac:dyDescent="0.25">
      <c r="A31" s="71" t="s">
        <v>9</v>
      </c>
      <c r="B31" s="72">
        <f>SUM(B25:B30)</f>
        <v>0</v>
      </c>
      <c r="C31" s="73">
        <f>SUM(C25:C30)</f>
        <v>0</v>
      </c>
      <c r="D31" s="10"/>
      <c r="E31" s="55"/>
      <c r="F31" s="56" t="s">
        <v>72</v>
      </c>
      <c r="G31" s="7"/>
      <c r="H31" s="7"/>
      <c r="I31" s="57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25">
      <c r="A32" s="12"/>
      <c r="B32" s="12"/>
      <c r="C32" s="12"/>
      <c r="D32" s="10"/>
      <c r="E32" s="74"/>
      <c r="F32" s="56" t="s">
        <v>70</v>
      </c>
      <c r="G32" s="7"/>
      <c r="H32" s="7"/>
      <c r="I32" s="57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25">
      <c r="A33" s="11" t="s">
        <v>20</v>
      </c>
      <c r="B33" s="30" t="s">
        <v>21</v>
      </c>
      <c r="C33" s="30" t="s">
        <v>23</v>
      </c>
      <c r="D33" s="10"/>
      <c r="E33" s="74"/>
      <c r="F33" s="56"/>
      <c r="G33" s="7"/>
      <c r="H33" s="7"/>
      <c r="I33" s="57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2" customHeight="1" x14ac:dyDescent="0.25">
      <c r="A34" s="12"/>
      <c r="B34" s="30" t="s">
        <v>22</v>
      </c>
      <c r="C34" s="30" t="s">
        <v>24</v>
      </c>
      <c r="D34" s="10"/>
      <c r="E34" s="74" t="s">
        <v>40</v>
      </c>
      <c r="F34" s="56" t="s">
        <v>44</v>
      </c>
      <c r="G34" s="7"/>
      <c r="H34" s="7"/>
      <c r="I34" s="57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25">
      <c r="A35" s="7" t="s">
        <v>3</v>
      </c>
      <c r="B35" s="3"/>
      <c r="C35" s="13">
        <f>B35*C25</f>
        <v>0</v>
      </c>
      <c r="D35" s="10"/>
      <c r="E35" s="74"/>
      <c r="F35" s="56" t="s">
        <v>71</v>
      </c>
      <c r="G35" s="7"/>
      <c r="H35" s="7"/>
      <c r="I35" s="57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25">
      <c r="A36" s="7" t="s">
        <v>4</v>
      </c>
      <c r="B36" s="3"/>
      <c r="C36" s="13">
        <f t="shared" ref="C36:C40" si="4">B36*C26</f>
        <v>0</v>
      </c>
      <c r="D36" s="10"/>
      <c r="E36" s="74"/>
      <c r="F36" s="56" t="s">
        <v>70</v>
      </c>
      <c r="G36" s="7"/>
      <c r="H36" s="7"/>
      <c r="I36" s="57"/>
      <c r="J36" s="10"/>
      <c r="K36" s="10"/>
      <c r="L36" s="10"/>
      <c r="M36" s="10"/>
      <c r="N36" s="10"/>
      <c r="O36" s="10"/>
      <c r="P36" s="10"/>
      <c r="Q36" s="10"/>
      <c r="R36" s="10"/>
    </row>
    <row r="37" spans="1:18" x14ac:dyDescent="0.25">
      <c r="A37" s="7" t="s">
        <v>5</v>
      </c>
      <c r="B37" s="3"/>
      <c r="C37" s="13">
        <f t="shared" si="4"/>
        <v>0</v>
      </c>
      <c r="D37" s="10"/>
      <c r="E37" s="74"/>
      <c r="F37" s="56"/>
      <c r="G37" s="7"/>
      <c r="H37" s="7"/>
      <c r="I37" s="57"/>
      <c r="J37" s="10"/>
      <c r="K37" s="10"/>
      <c r="L37" s="10"/>
      <c r="M37" s="10"/>
      <c r="N37" s="10"/>
      <c r="O37" s="10"/>
      <c r="P37" s="10"/>
      <c r="Q37" s="10"/>
      <c r="R37" s="10"/>
    </row>
    <row r="38" spans="1:18" x14ac:dyDescent="0.25">
      <c r="A38" s="7" t="s">
        <v>6</v>
      </c>
      <c r="B38" s="3"/>
      <c r="C38" s="13">
        <f t="shared" si="4"/>
        <v>0</v>
      </c>
      <c r="D38" s="10"/>
      <c r="E38" s="74" t="s">
        <v>40</v>
      </c>
      <c r="F38" s="56" t="s">
        <v>66</v>
      </c>
      <c r="G38" s="7"/>
      <c r="H38" s="7"/>
      <c r="I38" s="57"/>
      <c r="J38" s="56"/>
      <c r="K38" s="10"/>
      <c r="L38" s="10"/>
      <c r="M38" s="10"/>
      <c r="N38" s="10"/>
      <c r="O38" s="10"/>
      <c r="P38" s="10"/>
      <c r="Q38" s="10"/>
      <c r="R38" s="10"/>
    </row>
    <row r="39" spans="1:18" x14ac:dyDescent="0.25">
      <c r="A39" s="7" t="s">
        <v>7</v>
      </c>
      <c r="B39" s="3"/>
      <c r="C39" s="13">
        <f t="shared" si="4"/>
        <v>0</v>
      </c>
      <c r="D39" s="10"/>
      <c r="E39" s="74"/>
      <c r="F39" s="56" t="s">
        <v>67</v>
      </c>
      <c r="G39" s="7"/>
      <c r="H39" s="7"/>
      <c r="I39" s="57"/>
      <c r="J39" s="56"/>
      <c r="K39" s="10"/>
      <c r="L39" s="10"/>
      <c r="M39" s="10"/>
      <c r="N39" s="10"/>
      <c r="O39" s="10"/>
      <c r="P39" s="10"/>
      <c r="Q39" s="10"/>
      <c r="R39" s="10"/>
    </row>
    <row r="40" spans="1:18" ht="15.75" thickBot="1" x14ac:dyDescent="0.3">
      <c r="A40" s="39" t="s">
        <v>8</v>
      </c>
      <c r="B40" s="4"/>
      <c r="C40" s="75">
        <f t="shared" si="4"/>
        <v>0</v>
      </c>
      <c r="D40" s="10"/>
      <c r="E40" s="55"/>
      <c r="F40" s="56" t="s">
        <v>46</v>
      </c>
      <c r="G40" s="7"/>
      <c r="H40" s="7"/>
      <c r="I40" s="57"/>
      <c r="J40" s="56"/>
      <c r="K40" s="10"/>
      <c r="L40" s="10"/>
      <c r="M40" s="10"/>
      <c r="N40" s="10"/>
      <c r="O40" s="10"/>
      <c r="P40" s="10"/>
      <c r="Q40" s="10"/>
      <c r="R40" s="10"/>
    </row>
    <row r="41" spans="1:18" ht="15.75" thickTop="1" x14ac:dyDescent="0.25">
      <c r="A41" s="68" t="s">
        <v>25</v>
      </c>
      <c r="B41" s="7"/>
      <c r="C41" s="76">
        <f>SUM(C35:C40)</f>
        <v>0</v>
      </c>
      <c r="D41" s="10"/>
      <c r="E41" s="55"/>
      <c r="F41" s="56" t="s">
        <v>69</v>
      </c>
      <c r="G41" s="7"/>
      <c r="H41" s="7"/>
      <c r="I41" s="57"/>
      <c r="J41" s="56"/>
      <c r="K41" s="10"/>
      <c r="L41" s="10"/>
      <c r="M41" s="10"/>
      <c r="N41" s="10"/>
      <c r="O41" s="10"/>
      <c r="P41" s="10"/>
      <c r="Q41" s="10"/>
      <c r="R41" s="10"/>
    </row>
    <row r="42" spans="1:18" x14ac:dyDescent="0.25">
      <c r="A42" s="7"/>
      <c r="B42" s="7"/>
      <c r="C42" s="77"/>
      <c r="D42" s="41"/>
      <c r="E42" s="78"/>
      <c r="F42" s="56" t="s">
        <v>47</v>
      </c>
      <c r="G42" s="7"/>
      <c r="H42" s="7"/>
      <c r="I42" s="57"/>
      <c r="J42" s="56"/>
      <c r="K42" s="10"/>
      <c r="L42" s="10"/>
      <c r="M42" s="10"/>
      <c r="N42" s="10"/>
      <c r="O42" s="10"/>
      <c r="P42" s="10"/>
      <c r="Q42" s="10"/>
      <c r="R42" s="10"/>
    </row>
    <row r="43" spans="1:18" x14ac:dyDescent="0.25">
      <c r="A43" s="79" t="s">
        <v>59</v>
      </c>
      <c r="B43" s="80">
        <f>ROUNDUP(IF(B19-C41&gt;0,((B19-C41)/(SUMPRODUCT(B25:B30,B35:B40)/B31)),0),0)</f>
        <v>0</v>
      </c>
      <c r="C43" s="10"/>
      <c r="D43" s="41"/>
      <c r="E43" s="81"/>
      <c r="F43" s="56" t="s">
        <v>48</v>
      </c>
      <c r="G43" s="7"/>
      <c r="H43" s="7"/>
      <c r="I43" s="57"/>
      <c r="J43" s="56"/>
      <c r="K43" s="10"/>
      <c r="L43" s="10"/>
      <c r="M43" s="10"/>
      <c r="N43" s="10"/>
      <c r="O43" s="10"/>
      <c r="P43" s="10"/>
      <c r="Q43" s="10"/>
      <c r="R43" s="10"/>
    </row>
    <row r="44" spans="1:18" x14ac:dyDescent="0.25">
      <c r="A44" s="79" t="s">
        <v>60</v>
      </c>
      <c r="B44" s="80">
        <f>C31+B43</f>
        <v>0</v>
      </c>
      <c r="C44" s="10"/>
      <c r="D44" s="41"/>
      <c r="E44" s="7"/>
      <c r="F44" s="56" t="s">
        <v>68</v>
      </c>
      <c r="G44" s="7"/>
      <c r="H44" s="7"/>
      <c r="I44" s="57"/>
      <c r="J44" s="56"/>
      <c r="K44" s="10"/>
      <c r="L44" s="10"/>
      <c r="M44" s="10"/>
      <c r="N44" s="10"/>
      <c r="O44" s="10"/>
      <c r="P44" s="10"/>
      <c r="Q44" s="10"/>
      <c r="R44" s="10"/>
    </row>
    <row r="45" spans="1:18" ht="7.5" customHeight="1" x14ac:dyDescent="0.25">
      <c r="A45" s="10"/>
      <c r="B45" s="82"/>
      <c r="C45" s="10"/>
      <c r="D45" s="82"/>
      <c r="E45" s="57"/>
      <c r="F45" s="56"/>
      <c r="G45" s="57"/>
      <c r="H45" s="57"/>
      <c r="I45" s="57"/>
      <c r="J45" s="10"/>
      <c r="K45" s="10"/>
      <c r="L45" s="10"/>
      <c r="M45" s="10"/>
      <c r="N45" s="10"/>
      <c r="O45" s="10"/>
      <c r="P45" s="10"/>
      <c r="Q45" s="10"/>
      <c r="R45" s="10"/>
    </row>
    <row r="46" spans="1:18" x14ac:dyDescent="0.25">
      <c r="A46" s="79" t="s">
        <v>58</v>
      </c>
      <c r="B46" s="80" t="e">
        <f>M26</f>
        <v>#DIV/0!</v>
      </c>
      <c r="C46" s="10"/>
      <c r="D46" s="10"/>
      <c r="E46" s="74"/>
      <c r="F46" s="56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x14ac:dyDescent="0.25">
      <c r="A47" s="79" t="s">
        <v>57</v>
      </c>
      <c r="B47" s="80" t="e">
        <f>B44-B46</f>
        <v>#DIV/0!</v>
      </c>
      <c r="C47" s="10"/>
      <c r="D47" s="10"/>
      <c r="E47" s="74"/>
      <c r="F47" s="56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</sheetData>
  <sheetProtection password="CE34" sheet="1" selectLockedCells="1"/>
  <mergeCells count="6">
    <mergeCell ref="H9:I9"/>
    <mergeCell ref="B1:C1"/>
    <mergeCell ref="F1:H1"/>
    <mergeCell ref="B2:C2"/>
    <mergeCell ref="F2:H2"/>
    <mergeCell ref="B3:C3"/>
  </mergeCells>
  <pageMargins left="0.7" right="0.65625" top="0.65625" bottom="0.75" header="0.3" footer="0.3"/>
  <pageSetup orientation="portrait" r:id="rId1"/>
  <headerFooter>
    <oddHeader>&amp;C&amp;"-,Bold"&amp;14HOME Unit Analysis - For use in preparation of application submission to MHDC</oddHeader>
    <oddFooter>&amp;CHOME Unit Analysis (Not For Official Use)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HOME Unit Analysis</vt:lpstr>
      <vt:lpstr>'HOME Unit Analysis'!Print_Area</vt:lpstr>
    </vt:vector>
  </TitlesOfParts>
  <Company>MHDC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jbean</dc:creator>
  <cp:lastModifiedBy>Jesse Mofle</cp:lastModifiedBy>
  <cp:lastPrinted>2013-06-19T13:23:42Z</cp:lastPrinted>
  <dcterms:created xsi:type="dcterms:W3CDTF">2009-03-11T18:50:45Z</dcterms:created>
  <dcterms:modified xsi:type="dcterms:W3CDTF">2022-09-11T11:42:24Z</dcterms:modified>
</cp:coreProperties>
</file>